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Управдом Дубна 2016" sheetId="1" r:id="rId1"/>
  </sheets>
  <calcPr calcId="125725"/>
</workbook>
</file>

<file path=xl/calcChain.xml><?xml version="1.0" encoding="utf-8"?>
<calcChain xmlns="http://schemas.openxmlformats.org/spreadsheetml/2006/main">
  <c r="U380" i="1"/>
  <c r="T380"/>
  <c r="L380"/>
  <c r="K380"/>
  <c r="J380"/>
  <c r="I380"/>
  <c r="C380"/>
  <c r="M379"/>
  <c r="I379"/>
  <c r="P378"/>
  <c r="P380" s="1"/>
  <c r="D378"/>
  <c r="V375"/>
  <c r="V380" s="1"/>
  <c r="P375"/>
  <c r="D375"/>
  <c r="W375" s="1"/>
  <c r="X375" s="1"/>
  <c r="W374"/>
  <c r="X374" s="1"/>
  <c r="V374"/>
  <c r="Q374"/>
  <c r="D374"/>
  <c r="R373"/>
  <c r="W372"/>
  <c r="X372" s="1"/>
  <c r="V372"/>
  <c r="S372"/>
  <c r="S380" s="1"/>
  <c r="D372"/>
  <c r="O369"/>
  <c r="W368"/>
  <c r="X368" s="1"/>
  <c r="V368"/>
  <c r="Q368"/>
  <c r="Q380" s="1"/>
  <c r="D368"/>
  <c r="N365"/>
  <c r="N380" s="1"/>
  <c r="O360"/>
  <c r="M380" s="1"/>
  <c r="O359"/>
  <c r="O380" s="1"/>
  <c r="W358"/>
  <c r="W380" s="1"/>
  <c r="X380" s="1"/>
  <c r="V358"/>
  <c r="N358"/>
  <c r="R380" s="1"/>
  <c r="D358"/>
  <c r="K354"/>
  <c r="I352"/>
  <c r="R352" s="1"/>
  <c r="I351"/>
  <c r="M351" s="1"/>
  <c r="I350"/>
  <c r="S350" s="1"/>
  <c r="R349"/>
  <c r="I349"/>
  <c r="V349" s="1"/>
  <c r="D349"/>
  <c r="I348"/>
  <c r="O348" s="1"/>
  <c r="I347"/>
  <c r="M347" s="1"/>
  <c r="I346"/>
  <c r="R346" s="1"/>
  <c r="R345"/>
  <c r="I345"/>
  <c r="V345" s="1"/>
  <c r="D345"/>
  <c r="I341"/>
  <c r="I340"/>
  <c r="I339"/>
  <c r="P339" s="1"/>
  <c r="I338"/>
  <c r="J338" s="1"/>
  <c r="I337"/>
  <c r="Q337" s="1"/>
  <c r="I336"/>
  <c r="R336" s="1"/>
  <c r="O335"/>
  <c r="I335"/>
  <c r="V335" s="1"/>
  <c r="D335"/>
  <c r="W335" s="1"/>
  <c r="X335" s="1"/>
  <c r="I328"/>
  <c r="I327"/>
  <c r="I326"/>
  <c r="I325"/>
  <c r="I324"/>
  <c r="P324" s="1"/>
  <c r="I323"/>
  <c r="O323" s="1"/>
  <c r="I322"/>
  <c r="R322" s="1"/>
  <c r="U321"/>
  <c r="I321"/>
  <c r="V321" s="1"/>
  <c r="D321"/>
  <c r="W321" s="1"/>
  <c r="X321" s="1"/>
  <c r="I318"/>
  <c r="I317"/>
  <c r="I316"/>
  <c r="I315"/>
  <c r="O314"/>
  <c r="I314"/>
  <c r="V314" s="1"/>
  <c r="D314"/>
  <c r="I311"/>
  <c r="Q311" s="1"/>
  <c r="I310"/>
  <c r="P310" s="1"/>
  <c r="N309"/>
  <c r="I309"/>
  <c r="V309" s="1"/>
  <c r="D309"/>
  <c r="W309" s="1"/>
  <c r="X309" s="1"/>
  <c r="I308"/>
  <c r="S308" s="1"/>
  <c r="I307"/>
  <c r="P307" s="1"/>
  <c r="I306"/>
  <c r="N306" s="1"/>
  <c r="I305"/>
  <c r="P305" s="1"/>
  <c r="I304"/>
  <c r="N304" s="1"/>
  <c r="Q303"/>
  <c r="I303"/>
  <c r="V303" s="1"/>
  <c r="D303"/>
  <c r="W303" s="1"/>
  <c r="X303" s="1"/>
  <c r="I301"/>
  <c r="O301" s="1"/>
  <c r="I300"/>
  <c r="Q300" s="1"/>
  <c r="Q299"/>
  <c r="I299"/>
  <c r="V299" s="1"/>
  <c r="D299"/>
  <c r="I297"/>
  <c r="N297" s="1"/>
  <c r="N296"/>
  <c r="I296"/>
  <c r="V296" s="1"/>
  <c r="D296"/>
  <c r="I294"/>
  <c r="I293"/>
  <c r="I292"/>
  <c r="I291"/>
  <c r="I290"/>
  <c r="L290" s="1"/>
  <c r="I289"/>
  <c r="P289" s="1"/>
  <c r="I288"/>
  <c r="O288" s="1"/>
  <c r="I287"/>
  <c r="Q287" s="1"/>
  <c r="Q286"/>
  <c r="I286"/>
  <c r="V286" s="1"/>
  <c r="D286"/>
  <c r="W286" s="1"/>
  <c r="X286" s="1"/>
  <c r="I284"/>
  <c r="I283"/>
  <c r="I282"/>
  <c r="I281"/>
  <c r="I279"/>
  <c r="T279" s="1"/>
  <c r="N278"/>
  <c r="I278"/>
  <c r="V278" s="1"/>
  <c r="D278"/>
  <c r="W278" s="1"/>
  <c r="X278" s="1"/>
  <c r="I277"/>
  <c r="S277" s="1"/>
  <c r="O276"/>
  <c r="I276"/>
  <c r="V276" s="1"/>
  <c r="D276"/>
  <c r="W276" s="1"/>
  <c r="X276" s="1"/>
  <c r="I275"/>
  <c r="N275" s="1"/>
  <c r="I274"/>
  <c r="N274" s="1"/>
  <c r="I273"/>
  <c r="N273" s="1"/>
  <c r="S272"/>
  <c r="I272"/>
  <c r="V272" s="1"/>
  <c r="D272"/>
  <c r="W272" s="1"/>
  <c r="X272" s="1"/>
  <c r="I271"/>
  <c r="O271" s="1"/>
  <c r="I270"/>
  <c r="O270" s="1"/>
  <c r="I269"/>
  <c r="P269" s="1"/>
  <c r="R268"/>
  <c r="I268"/>
  <c r="V268" s="1"/>
  <c r="D268"/>
  <c r="W268" s="1"/>
  <c r="X268" s="1"/>
  <c r="Q267"/>
  <c r="I267"/>
  <c r="V267" s="1"/>
  <c r="D267"/>
  <c r="Q266"/>
  <c r="I266"/>
  <c r="V266" s="1"/>
  <c r="D266"/>
  <c r="W266" s="1"/>
  <c r="X266" s="1"/>
  <c r="I265"/>
  <c r="P265" s="1"/>
  <c r="I264"/>
  <c r="O264" s="1"/>
  <c r="N263"/>
  <c r="I263"/>
  <c r="V263" s="1"/>
  <c r="D263"/>
  <c r="I262"/>
  <c r="O262" s="1"/>
  <c r="N261"/>
  <c r="I261"/>
  <c r="V261" s="1"/>
  <c r="D261"/>
  <c r="N260"/>
  <c r="I260"/>
  <c r="V260" s="1"/>
  <c r="D260"/>
  <c r="W260" s="1"/>
  <c r="X260" s="1"/>
  <c r="J259"/>
  <c r="I259"/>
  <c r="V259" s="1"/>
  <c r="D259"/>
  <c r="I255"/>
  <c r="N255" s="1"/>
  <c r="I254"/>
  <c r="P254" s="1"/>
  <c r="P253"/>
  <c r="I253"/>
  <c r="V253" s="1"/>
  <c r="D253"/>
  <c r="W253" s="1"/>
  <c r="X253" s="1"/>
  <c r="I250"/>
  <c r="P250" s="1"/>
  <c r="I249"/>
  <c r="P249" s="1"/>
  <c r="I248"/>
  <c r="J248" s="1"/>
  <c r="J354" s="1"/>
  <c r="O247"/>
  <c r="I247"/>
  <c r="V247" s="1"/>
  <c r="D247"/>
  <c r="W247" s="1"/>
  <c r="X247" s="1"/>
  <c r="I244"/>
  <c r="P244" s="1"/>
  <c r="P243"/>
  <c r="I243"/>
  <c r="V243" s="1"/>
  <c r="D243"/>
  <c r="W243" s="1"/>
  <c r="X243" s="1"/>
  <c r="I240"/>
  <c r="I238"/>
  <c r="N238" s="1"/>
  <c r="D238"/>
  <c r="I235"/>
  <c r="I234"/>
  <c r="I233"/>
  <c r="P233" s="1"/>
  <c r="D233"/>
  <c r="I232"/>
  <c r="I231"/>
  <c r="I230"/>
  <c r="I229"/>
  <c r="O228"/>
  <c r="I228"/>
  <c r="I227"/>
  <c r="O227" s="1"/>
  <c r="D227"/>
  <c r="O223"/>
  <c r="I222"/>
  <c r="M222" s="1"/>
  <c r="I221"/>
  <c r="M221" s="1"/>
  <c r="I219"/>
  <c r="R219" s="1"/>
  <c r="I218"/>
  <c r="Q218" s="1"/>
  <c r="S217"/>
  <c r="I217"/>
  <c r="V217" s="1"/>
  <c r="D217"/>
  <c r="I213"/>
  <c r="M213" s="1"/>
  <c r="I212"/>
  <c r="P212" s="1"/>
  <c r="I211"/>
  <c r="P211" s="1"/>
  <c r="I210"/>
  <c r="N210" s="1"/>
  <c r="I209"/>
  <c r="O209" s="1"/>
  <c r="I208"/>
  <c r="O208" s="1"/>
  <c r="I207"/>
  <c r="Q207" s="1"/>
  <c r="P206"/>
  <c r="I206"/>
  <c r="V206" s="1"/>
  <c r="D206"/>
  <c r="I202"/>
  <c r="M202" s="1"/>
  <c r="I201"/>
  <c r="P201" s="1"/>
  <c r="I200"/>
  <c r="R200" s="1"/>
  <c r="I199"/>
  <c r="O199" s="1"/>
  <c r="Q198"/>
  <c r="I198"/>
  <c r="V198" s="1"/>
  <c r="D198"/>
  <c r="D354" s="1"/>
  <c r="I196"/>
  <c r="O195"/>
  <c r="I195"/>
  <c r="M194"/>
  <c r="I194"/>
  <c r="I193"/>
  <c r="Q193" s="1"/>
  <c r="D193"/>
  <c r="N191"/>
  <c r="I191"/>
  <c r="P190"/>
  <c r="I190"/>
  <c r="P189"/>
  <c r="I189"/>
  <c r="P188"/>
  <c r="I188"/>
  <c r="P187"/>
  <c r="I187"/>
  <c r="N186"/>
  <c r="I186"/>
  <c r="O185"/>
  <c r="I185"/>
  <c r="P184"/>
  <c r="I184"/>
  <c r="N183"/>
  <c r="I183"/>
  <c r="I182"/>
  <c r="O182" s="1"/>
  <c r="D182"/>
  <c r="S178"/>
  <c r="I178"/>
  <c r="O177"/>
  <c r="I177"/>
  <c r="O176"/>
  <c r="I176"/>
  <c r="O175"/>
  <c r="I175"/>
  <c r="O174"/>
  <c r="I174"/>
  <c r="S173"/>
  <c r="I173"/>
  <c r="P172"/>
  <c r="I172"/>
  <c r="Q171"/>
  <c r="I171"/>
  <c r="I170"/>
  <c r="P170" s="1"/>
  <c r="D170"/>
  <c r="O166"/>
  <c r="I166"/>
  <c r="O165"/>
  <c r="I165"/>
  <c r="O164"/>
  <c r="I164"/>
  <c r="O163"/>
  <c r="I163"/>
  <c r="I162"/>
  <c r="O162" s="1"/>
  <c r="D162"/>
  <c r="Q157"/>
  <c r="I157"/>
  <c r="O156"/>
  <c r="I156"/>
  <c r="N155"/>
  <c r="I155"/>
  <c r="P154"/>
  <c r="I154"/>
  <c r="O153"/>
  <c r="I153"/>
  <c r="P152"/>
  <c r="I152"/>
  <c r="O151"/>
  <c r="I151"/>
  <c r="I150"/>
  <c r="N150" s="1"/>
  <c r="D150"/>
  <c r="I148"/>
  <c r="I147"/>
  <c r="P146"/>
  <c r="I146"/>
  <c r="Q145"/>
  <c r="I145"/>
  <c r="I144"/>
  <c r="P144" s="1"/>
  <c r="D144"/>
  <c r="I141"/>
  <c r="I140"/>
  <c r="I139"/>
  <c r="I138"/>
  <c r="P137"/>
  <c r="I137"/>
  <c r="P136"/>
  <c r="I136"/>
  <c r="R135"/>
  <c r="R354" s="1"/>
  <c r="I135"/>
  <c r="I134"/>
  <c r="Q134" s="1"/>
  <c r="D134"/>
  <c r="I130"/>
  <c r="I129"/>
  <c r="I128"/>
  <c r="I127"/>
  <c r="T126"/>
  <c r="T354" s="1"/>
  <c r="I126"/>
  <c r="O125"/>
  <c r="I125"/>
  <c r="P124"/>
  <c r="I124"/>
  <c r="I123"/>
  <c r="N123" s="1"/>
  <c r="D123"/>
  <c r="N121"/>
  <c r="I121"/>
  <c r="I118"/>
  <c r="I117"/>
  <c r="I116"/>
  <c r="I115"/>
  <c r="N114"/>
  <c r="I114"/>
  <c r="I113"/>
  <c r="S113" s="1"/>
  <c r="S354" s="1"/>
  <c r="D113"/>
  <c r="N110"/>
  <c r="I110"/>
  <c r="N109"/>
  <c r="I109"/>
  <c r="N108"/>
  <c r="I108"/>
  <c r="N107"/>
  <c r="I107"/>
  <c r="N106"/>
  <c r="I106"/>
  <c r="N105"/>
  <c r="I105"/>
  <c r="I104"/>
  <c r="O104" s="1"/>
  <c r="D104"/>
  <c r="Q103"/>
  <c r="Q354" s="1"/>
  <c r="I103"/>
  <c r="O102"/>
  <c r="I102"/>
  <c r="O101"/>
  <c r="I101"/>
  <c r="N100"/>
  <c r="I100"/>
  <c r="I99"/>
  <c r="D99"/>
  <c r="O97"/>
  <c r="I97"/>
  <c r="O96"/>
  <c r="I96"/>
  <c r="I95"/>
  <c r="P95" s="1"/>
  <c r="D95"/>
  <c r="O92"/>
  <c r="I92"/>
  <c r="N91"/>
  <c r="N354" s="1"/>
  <c r="I91"/>
  <c r="M88"/>
  <c r="I88"/>
  <c r="M87"/>
  <c r="I87"/>
  <c r="M86"/>
  <c r="I86"/>
  <c r="M85"/>
  <c r="I85"/>
  <c r="M84"/>
  <c r="I84"/>
  <c r="L83"/>
  <c r="I83"/>
  <c r="L82"/>
  <c r="I82"/>
  <c r="L81"/>
  <c r="I81"/>
  <c r="L80"/>
  <c r="I80"/>
  <c r="L79"/>
  <c r="L354" s="1"/>
  <c r="I79"/>
  <c r="I78"/>
  <c r="P78" s="1"/>
  <c r="D78"/>
  <c r="M75"/>
  <c r="I75"/>
  <c r="M74"/>
  <c r="M354" s="1"/>
  <c r="I74"/>
  <c r="U73"/>
  <c r="U354" s="1"/>
  <c r="I73"/>
  <c r="O72"/>
  <c r="I72"/>
  <c r="P71"/>
  <c r="I71"/>
  <c r="I70"/>
  <c r="D70"/>
  <c r="I354" l="1"/>
  <c r="O70"/>
  <c r="O354" s="1"/>
  <c r="P99"/>
  <c r="V99"/>
  <c r="T355"/>
  <c r="R355"/>
  <c r="P355"/>
  <c r="N355"/>
  <c r="L355"/>
  <c r="J355"/>
  <c r="U355"/>
  <c r="S355"/>
  <c r="Q355"/>
  <c r="O355"/>
  <c r="M355"/>
  <c r="K355"/>
  <c r="P354"/>
  <c r="V70"/>
  <c r="V78"/>
  <c r="W78" s="1"/>
  <c r="X78" s="1"/>
  <c r="V95"/>
  <c r="W95" s="1"/>
  <c r="X95" s="1"/>
  <c r="W99"/>
  <c r="X99" s="1"/>
  <c r="W206"/>
  <c r="X206" s="1"/>
  <c r="W217"/>
  <c r="X217" s="1"/>
  <c r="W227"/>
  <c r="X227" s="1"/>
  <c r="W238"/>
  <c r="X238" s="1"/>
  <c r="W259"/>
  <c r="X259" s="1"/>
  <c r="W261"/>
  <c r="X261" s="1"/>
  <c r="W263"/>
  <c r="X263" s="1"/>
  <c r="W267"/>
  <c r="X267" s="1"/>
  <c r="W296"/>
  <c r="X296" s="1"/>
  <c r="W299"/>
  <c r="X299" s="1"/>
  <c r="W314"/>
  <c r="X314" s="1"/>
  <c r="W345"/>
  <c r="X345" s="1"/>
  <c r="W349"/>
  <c r="X349" s="1"/>
  <c r="V104"/>
  <c r="W104" s="1"/>
  <c r="X104" s="1"/>
  <c r="V113"/>
  <c r="W113" s="1"/>
  <c r="X113" s="1"/>
  <c r="V123"/>
  <c r="W123" s="1"/>
  <c r="X123" s="1"/>
  <c r="V134"/>
  <c r="W134" s="1"/>
  <c r="X134" s="1"/>
  <c r="V144"/>
  <c r="W144" s="1"/>
  <c r="X144" s="1"/>
  <c r="V150"/>
  <c r="W150" s="1"/>
  <c r="X150" s="1"/>
  <c r="V162"/>
  <c r="W162" s="1"/>
  <c r="X162" s="1"/>
  <c r="V170"/>
  <c r="W170" s="1"/>
  <c r="X170" s="1"/>
  <c r="V182"/>
  <c r="W182" s="1"/>
  <c r="X182" s="1"/>
  <c r="V193"/>
  <c r="W193" s="1"/>
  <c r="X193" s="1"/>
  <c r="W198"/>
  <c r="X198" s="1"/>
  <c r="V227"/>
  <c r="V233"/>
  <c r="W233" s="1"/>
  <c r="X233" s="1"/>
  <c r="V238"/>
  <c r="D380"/>
  <c r="X358"/>
  <c r="T381" l="1"/>
  <c r="R381"/>
  <c r="P381"/>
  <c r="N381"/>
  <c r="L381"/>
  <c r="J381"/>
  <c r="U381"/>
  <c r="S381"/>
  <c r="Q381"/>
  <c r="O381"/>
  <c r="M381"/>
  <c r="K381"/>
  <c r="V354"/>
  <c r="W70"/>
  <c r="W354" l="1"/>
  <c r="X354" s="1"/>
  <c r="X70"/>
</calcChain>
</file>

<file path=xl/sharedStrings.xml><?xml version="1.0" encoding="utf-8"?>
<sst xmlns="http://schemas.openxmlformats.org/spreadsheetml/2006/main" count="717" uniqueCount="424">
  <si>
    <t>"УТВЕРЖДАЮ"</t>
  </si>
  <si>
    <t>Ген.Директор ООО "Управдом "Дубна"</t>
  </si>
  <si>
    <t>___________ Чихалов Д.И.</t>
  </si>
  <si>
    <t>"___" ______________ 20___ года</t>
  </si>
  <si>
    <t>ПЛАН</t>
  </si>
  <si>
    <t xml:space="preserve">                           работ по санитарному обслуживанию, техническому обслуживанию и ремонту строительных конструкций и инженерных систем зданий ООО "Управдом "Дубна" на 2016 год.</t>
  </si>
  <si>
    <t>NN</t>
  </si>
  <si>
    <t>Адрес</t>
  </si>
  <si>
    <t>Общая S квартир в домах  в м2</t>
  </si>
  <si>
    <t>Усредненная планируемая стоимость на текущий ремонт в тыс.руб. (1,85 на 1м2)</t>
  </si>
  <si>
    <t>Виды работ</t>
  </si>
  <si>
    <t>Ед.изм.</t>
  </si>
  <si>
    <t>Планируемый объем</t>
  </si>
  <si>
    <t>Цена за ед.</t>
  </si>
  <si>
    <t>стоимость работ в тыс.руб.</t>
  </si>
  <si>
    <t>Общая стоимость затрат на дом по плану в тыс.руб. на 2016г.</t>
  </si>
  <si>
    <t>Контрольная строка, "-" перерасход, "+" недорасход</t>
  </si>
  <si>
    <t>Контрольная строка</t>
  </si>
  <si>
    <t xml:space="preserve">А.Осмотры строительных конструкций и инженерных систем зданий включая диспетческое и аварийное обслуживание </t>
  </si>
  <si>
    <t xml:space="preserve"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(перегородок,внутренней отделки, полов) многоквартирных домов
</t>
  </si>
  <si>
    <t>1.Работы выполняемые в отношении всех видов фундаментов:</t>
  </si>
  <si>
    <r>
      <rPr>
        <b/>
        <sz val="8"/>
        <color theme="1"/>
        <rFont val="Times New Roman"/>
        <family val="1"/>
        <charset val="204"/>
      </rPr>
      <t>Плановый</t>
    </r>
    <r>
      <rPr>
        <sz val="8"/>
        <color theme="1"/>
        <rFont val="Times New Roman"/>
        <family val="1"/>
        <charset val="204"/>
      </rPr>
      <t>,</t>
    </r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конструкции</t>
    </r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</si>
  <si>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</t>
  </si>
  <si>
    <t>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</t>
  </si>
  <si>
    <t>2. Работы, выполняемые в зданиях с подвалами:</t>
  </si>
  <si>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конструкции</t>
    </r>
  </si>
  <si>
    <t xml:space="preserve"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</si>
  <si>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>3. Работы, выполняемые для надлежащего содержания стен многоквартирных домов:</t>
  </si>
  <si>
    <t xml:space="preserve"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</si>
  <si>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4. Работы, выполняемые в целях надлежащего содержания перекрытий и покрытий многоквартирных домов: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</si>
  <si>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</si>
  <si>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5. Работы, выполняемые в целях надлежащего содержания колонн и столбов многоквартирных домов:</t>
  </si>
  <si>
    <t xml:space="preserve"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</si>
  <si>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6. Работы, выполняемые в целях надлежащего содержания балок (ригелей) перекрытий и покрытий многоквартирных домов: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</si>
  <si>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</si>
  <si>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7. Работы, выполняемые в целях надлежащего содержания крыш многоквартирных домов: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</si>
  <si>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</si>
  <si>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8. Работы, выполняемые в целях надлежащего содержания лестниц многоквартирных домов:</t>
  </si>
  <si>
    <t xml:space="preserve"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</si>
  <si>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>9. Работы, выполняемые в целях надлежащего содержания фасадов многоквартирных домов: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</si>
  <si>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</si>
  <si>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10. Работы, выполняемые в целях надлежащего содержания перегородок в многоквартирных домах: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</si>
  <si>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</si>
  <si>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11. Работы, выполняемые в целях надлежащего содержания внутренней отделки многоквартирных домов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</si>
  <si>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</si>
  <si>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</si>
  <si>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</si>
  <si>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</si>
  <si>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</si>
  <si>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
</t>
  </si>
  <si>
    <t>14. Работы, выполняемые в целях надлежащего содержания мусоропроводов многоквартирных домов:</t>
  </si>
  <si>
    <t xml:space="preserve">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</si>
  <si>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15. Работы, выполняемые в целях надлежащего содержания систем вентиляции и дымоудаления многоквартирных домов:</t>
  </si>
  <si>
    <t xml:space="preserve"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</si>
  <si>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работ).Систем дымоудаления по договору со специализированной организацией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</si>
  <si>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</si>
  <si>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</si>
  <si>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</si>
  <si>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коммуникаций</t>
    </r>
  </si>
  <si>
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</si>
  <si>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>19. Работы, выполняемые в целях надлежащего содержания систем теплоснабжения (отопление, горячее водоснабжение) в многоквартирных домах</t>
  </si>
  <si>
    <t xml:space="preserve">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</si>
  <si>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</si>
  <si>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</si>
  <si>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>21. Работы, выполняемые в целях надлежащего содержания систем внутридомового газового оборудования в многоквартирном доме:</t>
  </si>
  <si>
    <t>1 раз в 3 года по договору со спец.организацией 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</t>
  </si>
  <si>
    <t xml:space="preserve">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</si>
  <si>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22. Работы, выполняемые в целях надлежащего содержания и ремонта лифта (лифтов) в многоквартирном доме:</t>
  </si>
  <si>
    <t>Периодические ТО и ТР согласно рекомендаций завода изготовителя</t>
  </si>
  <si>
    <t xml:space="preserve"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оборудования.
</t>
  </si>
  <si>
    <t>по договору со спец.организацией 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работ).Диспетчерский контроль круглосуточно.Замена оборудования отработавщего нормативный срок.</t>
  </si>
  <si>
    <t xml:space="preserve">III. Работы и услуги по содержанию иного общего имущества в многоквартирном доме
</t>
  </si>
  <si>
    <t>23. Работы по содержанию помещений, входящих в состав общего имущества в многоквартирном доме:</t>
  </si>
  <si>
    <t>постоянно в соответствии с установленной периодичностью</t>
  </si>
  <si>
    <t xml:space="preserve">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
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</si>
  <si>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</si>
  <si>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постоянно в течение зимнего периода в соответствии с установленной периодичностью</t>
  </si>
  <si>
    <t xml:space="preserve">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</si>
  <si>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>25. Работы по содержанию придомовой территории в теплый период года:</t>
  </si>
  <si>
    <t>постоянно в течение летнего периода в соответствии с установленной периодичностью</t>
  </si>
  <si>
    <t xml:space="preserve">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</si>
  <si>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26. Работы по обеспечению вывоза бытовых отходов, в том числе откачке жидких бытовых отходов:</t>
  </si>
  <si>
    <t>постоянно по договору со специализированной организацией</t>
  </si>
  <si>
    <t xml:space="preserve">незамедлительный вывоз твердых бытовых отходов при накоплении более 2,5 куб. метров;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территории;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
</t>
  </si>
  <si>
    <t>27. Работы по обеспечению требований пожарной безопасности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</si>
  <si>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</si>
  <si>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</si>
  <si>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</si>
  <si>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 xml:space="preserve">Перечень услуг и работ в отношении каждого многоквартирного дома определяется с учетом:
а) конструктивных элементов многоквартирного дома;
б) наличия и состава внутридомовых инженерных систем, обеспечивающих предоставление потребителям коммунальных услуг тех видов, которые могут быть предоставлены с использованием таких внутридомовых инженерных систем;
в) наличия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дома;
г) геодезических и природно-климатических условий расположения многоквартирного дома.
</t>
  </si>
  <si>
    <r>
      <t xml:space="preserve">Выполнение работ в целях надлежащего содержания систем </t>
    </r>
    <r>
      <rPr>
        <b/>
        <u/>
        <sz val="8"/>
        <rFont val="Times New Roman"/>
        <family val="1"/>
        <charset val="204"/>
      </rPr>
      <t>внутридомового газового оборудования, лифтового хозяйства и противопожарных систем</t>
    </r>
    <r>
      <rPr>
        <sz val="8"/>
        <rFont val="Times New Roman"/>
        <family val="1"/>
        <charset val="204"/>
      </rPr>
      <t xml:space="preserve"> многоквартирного дома, предусмотренных перечнем услуг и работ, осуществляется привлекаемыми специализированными организациями.</t>
    </r>
  </si>
  <si>
    <t xml:space="preserve">Б.Текущий ремонт строительных конструкций и инженерных систем зданий </t>
  </si>
  <si>
    <t>ООО "Управдом "Дубна" правый берег</t>
  </si>
  <si>
    <t>Энтузиастов 3</t>
  </si>
  <si>
    <t>ремонт кирпичной кладки фасада на уровне 5 этажа 45 кв.м.</t>
  </si>
  <si>
    <t>1м2</t>
  </si>
  <si>
    <t xml:space="preserve">замена  входной двери в подъезде №6 </t>
  </si>
  <si>
    <t>1 мет блок</t>
  </si>
  <si>
    <t>ремонт стяжки крыльца в 6 подъезде</t>
  </si>
  <si>
    <t>1 м2</t>
  </si>
  <si>
    <t>ремонт 5, 7 подъезда</t>
  </si>
  <si>
    <t>1 тип под. 86 серия</t>
  </si>
  <si>
    <t>ремонт отмостки со стороны ул. Вернова 40 п/м</t>
  </si>
  <si>
    <t>1 м2 отм т=100 мм</t>
  </si>
  <si>
    <t>установка  заборов у 7 секции – 30 п/м</t>
  </si>
  <si>
    <t>1 мп</t>
  </si>
  <si>
    <t>ремонт кровли кв.194 и 6 подъезд машинное отделение</t>
  </si>
  <si>
    <t xml:space="preserve">восстановление освещения в подвале </t>
  </si>
  <si>
    <t>Энтузиастов 3 б</t>
  </si>
  <si>
    <t>межпанельные швы</t>
  </si>
  <si>
    <t>ремонт машинного отделения лифта 1 подъезда</t>
  </si>
  <si>
    <t>маш отделение</t>
  </si>
  <si>
    <t>ремонт машинного отделения лифта 2 подъезда</t>
  </si>
  <si>
    <t>ремонт машинного отделения лифта 3 подъезда</t>
  </si>
  <si>
    <t>ремонт машинного отделения лифта 4 подъезда</t>
  </si>
  <si>
    <t>ремонт машинного отделения лифта 5 подъезда</t>
  </si>
  <si>
    <t>ремонт машинного отделения лифта 6 подъезда</t>
  </si>
  <si>
    <t>ремонт машинного отделения лифта 7 подъезда</t>
  </si>
  <si>
    <t>ремонт машинного отделения лифта 8 подъезда</t>
  </si>
  <si>
    <t>ремонт машинного отделения лифта 9 подъезда</t>
  </si>
  <si>
    <t>ремонт машинного отделения лифта 10 подъезда</t>
  </si>
  <si>
    <t>ремонт кровли кв.33 и 1,2,3,4 машинное отделение</t>
  </si>
  <si>
    <t>ремонт кровли с 5 по 10 машинное отделение и кв.140,141,211</t>
  </si>
  <si>
    <t>отмостка</t>
  </si>
  <si>
    <t>покраска цоколя</t>
  </si>
  <si>
    <t xml:space="preserve">1 м2   </t>
  </si>
  <si>
    <t>замена запорной арматуры Ду 32</t>
  </si>
  <si>
    <t>замена пробочных предохранителей и автоматов в щитовой</t>
  </si>
  <si>
    <t>Энтузиастов 5 а</t>
  </si>
  <si>
    <t>ремонт кирпичной кладки над балконами квартир 9 этажа</t>
  </si>
  <si>
    <t>1 м2 кирп. Кладки</t>
  </si>
  <si>
    <t xml:space="preserve">ремонт машинного отделения лифта </t>
  </si>
  <si>
    <t>ремонт крыльца (штукатурка)</t>
  </si>
  <si>
    <t>1 м2 штук</t>
  </si>
  <si>
    <t xml:space="preserve">замена светильников </t>
  </si>
  <si>
    <t>Энтузиастов 11</t>
  </si>
  <si>
    <t>оштукатуривание кирпичных стен на уровне чердака и гидрофобизация</t>
  </si>
  <si>
    <t>ремонт штукатурки цоколя – 6 кв.м.</t>
  </si>
  <si>
    <t>ремонт штукатурки стен входа во 2 подвал – 3 кв.м.</t>
  </si>
  <si>
    <t>покраска оштукатуренного цоколя – весь , высота- 0,6 м</t>
  </si>
  <si>
    <t>замена тамбурного дверного блока в 1 подъезде</t>
  </si>
  <si>
    <t>1 ДЕРЕВ бл</t>
  </si>
  <si>
    <t>Энтузиастов 11 а</t>
  </si>
  <si>
    <t>оштукатуривание кирпичных стен с торца и гидрофобизация</t>
  </si>
  <si>
    <t>ремонт кровли кв.97,98</t>
  </si>
  <si>
    <t>заменить светильники в подвале</t>
  </si>
  <si>
    <t>Энтузиастов 11 к. 3</t>
  </si>
  <si>
    <t>ремонт 1 подъезда после замены кухонных стояков</t>
  </si>
  <si>
    <t>ремонт цоколя</t>
  </si>
  <si>
    <t xml:space="preserve">ремонткровля кв 68 </t>
  </si>
  <si>
    <t>ремонт кровля 140</t>
  </si>
  <si>
    <t>установка лавочки со спинкой у 1 подъезда (заявление)</t>
  </si>
  <si>
    <t>1 шт</t>
  </si>
  <si>
    <t>замена лежаков канализации в подвале 2,3,4 подъезды</t>
  </si>
  <si>
    <t>Энтузиастов 11 к. 4</t>
  </si>
  <si>
    <t>отмостка между 1 и 2 подъездами</t>
  </si>
  <si>
    <t xml:space="preserve">межпанельные швы  кв. 33 </t>
  </si>
  <si>
    <t>покраска входных групп 4 шт.</t>
  </si>
  <si>
    <t>1 вх. Гр.</t>
  </si>
  <si>
    <t>ремонт 4 подъезда</t>
  </si>
  <si>
    <t>ремонт кровли кв.72,33</t>
  </si>
  <si>
    <t>замена сборок в подвале на ХВС Ду 32</t>
  </si>
  <si>
    <t xml:space="preserve">замена сборок в подвале на ГВС Ду 32 </t>
  </si>
  <si>
    <t>Энтузиастов 11 к. 5</t>
  </si>
  <si>
    <t>ремонт входных групп – 4 шт.</t>
  </si>
  <si>
    <t>ремонт кирпичной кладки колясочной  у 2 подъезда (оштукатуривание) – 2 кв.м.</t>
  </si>
  <si>
    <t>ремонт отмостки у 4 подъезда 20 п\м шир. 0,7 м и ремонт примыкания отмостки со стороны подъездов</t>
  </si>
  <si>
    <t>ремонт входов в подвал 1 и 4</t>
  </si>
  <si>
    <t xml:space="preserve"> 1 м2 штук</t>
  </si>
  <si>
    <t>ремонт кровли 3 подъезд</t>
  </si>
  <si>
    <t xml:space="preserve">Установка светильников 7 Вт </t>
  </si>
  <si>
    <t>Энтузиастов 11 к. 6</t>
  </si>
  <si>
    <t>ремонт отмостки у 1 под., между 1 и 2 подъездами – 23 п/м</t>
  </si>
  <si>
    <t>ремонт ступеней в 1 подвал</t>
  </si>
  <si>
    <t>1 м2 стяжки</t>
  </si>
  <si>
    <t>ремонт площадки у выпуска ливневки у 1 подъезда бетоном – 4 кв.м.</t>
  </si>
  <si>
    <t>Энтузиастов 15/12</t>
  </si>
  <si>
    <t>ремонт вестибюля, лифтового холла на 1 этаже</t>
  </si>
  <si>
    <t>1 вест с лифт холлом</t>
  </si>
  <si>
    <t>ремонт входной группы, запасного выхода</t>
  </si>
  <si>
    <t>1 вх. Гр</t>
  </si>
  <si>
    <t>замена почтовых ящиков</t>
  </si>
  <si>
    <t>1 блок из 6 секц.</t>
  </si>
  <si>
    <t>покраска ограждений переходных лоджий с правой стороны</t>
  </si>
  <si>
    <t>установка бордюра на детской площадке</t>
  </si>
  <si>
    <t>замена батареи на 1 этаже в лифтовом холле</t>
  </si>
  <si>
    <t>окраска потолка после замены светильников по всем этажам</t>
  </si>
  <si>
    <t>1 м2 КЛЕЕВ окр</t>
  </si>
  <si>
    <t xml:space="preserve">ремонт кровли кв 138 </t>
  </si>
  <si>
    <t>замена спускников на стояках отопления Ду 15</t>
  </si>
  <si>
    <t>замена кранов чугунных на шаровые Ду 25 на ГВС</t>
  </si>
  <si>
    <t>замена кранов чугунных на шаровые Ду 20 на ГВС</t>
  </si>
  <si>
    <t>Энтузиастов 17/12</t>
  </si>
  <si>
    <t>ремонт входных групп (покраска) 4 шт.</t>
  </si>
  <si>
    <t>Ремонт кровли с 1 по 4 подъезды</t>
  </si>
  <si>
    <t>Замена канализационного лежака в 4 подъезде</t>
  </si>
  <si>
    <t>Школьная 8</t>
  </si>
  <si>
    <t xml:space="preserve">замена входного дверного блока в мусорокамере </t>
  </si>
  <si>
    <t>1 ДЕРЕВ блок</t>
  </si>
  <si>
    <t>ремонт входа в 4 подвал</t>
  </si>
  <si>
    <t>устройство парковочной площадки (заявление)</t>
  </si>
  <si>
    <t>установка решетки у чердака в 4 подъезде (заявление)</t>
  </si>
  <si>
    <t>Срезать 2-е узлы по отоплению шаровые крны Ду 40</t>
  </si>
  <si>
    <t>Замена спускников на ХВС Ду 15</t>
  </si>
  <si>
    <t>Замена спускников на ГВС Ду 15</t>
  </si>
  <si>
    <t>Школьная 10</t>
  </si>
  <si>
    <t>ремонт кирпичной кладки балкона кв. 138 (заявление)</t>
  </si>
  <si>
    <t>1 балкон</t>
  </si>
  <si>
    <t>установка лавочек на детской площадке на кирпичных стенах песочницы</t>
  </si>
  <si>
    <t xml:space="preserve">ремонт входных групп (покраска) 4 шт. </t>
  </si>
  <si>
    <t>ремонт крылец 2,3 подъездов</t>
  </si>
  <si>
    <t>демонтаж пилонов</t>
  </si>
  <si>
    <t>1 м3 кладки</t>
  </si>
  <si>
    <t xml:space="preserve">оштукатуривание, оклейка  отд мест  рулонными мат в 2 слоя,  парпет из оцинк. </t>
  </si>
  <si>
    <t>Замена канализации в подвале 3,4 подъезд</t>
  </si>
  <si>
    <t>9 Мая 5</t>
  </si>
  <si>
    <t>ремонт запасной лестницы</t>
  </si>
  <si>
    <t>1 зап лест(14эт)</t>
  </si>
  <si>
    <t>установка лавочки со спинкой у подъезда</t>
  </si>
  <si>
    <t>ремонт входа в подвал</t>
  </si>
  <si>
    <t>покраска пола в машинном отделении</t>
  </si>
  <si>
    <t xml:space="preserve">Замена канализации в подвале  </t>
  </si>
  <si>
    <t>9 Мая 8</t>
  </si>
  <si>
    <t>Ремонт входной группы и запасного выхода</t>
  </si>
  <si>
    <t>Покраска ограждения переходных лоджий с правой стороны</t>
  </si>
  <si>
    <t>изготовление оконных рам 6 шт.</t>
  </si>
  <si>
    <t>установка лавочки со спинкой</t>
  </si>
  <si>
    <t xml:space="preserve">Замена спускников на стояках отопления Ду 15 </t>
  </si>
  <si>
    <t>Замена чугунных кранов На ГВС Ду 25</t>
  </si>
  <si>
    <t>Замена чугунных кранов На ГВС Ду 20</t>
  </si>
  <si>
    <t>9 Мая 10</t>
  </si>
  <si>
    <t>устройство металлических решеток на входах в подвал</t>
  </si>
  <si>
    <t>замена оконных створок</t>
  </si>
  <si>
    <t>замена светильников</t>
  </si>
  <si>
    <t>покраска переходных лоджий с правой стороны</t>
  </si>
  <si>
    <t>оштукатуривание кирпичных стен машинного отделения</t>
  </si>
  <si>
    <t>Боголюбова 8</t>
  </si>
  <si>
    <t>ремонт лифтовых холлов</t>
  </si>
  <si>
    <t>1 приквартир  кор(распашонка)</t>
  </si>
  <si>
    <t>ремонт  запасной лестницы</t>
  </si>
  <si>
    <t>ремонт освещения установка таймера в ВРУ на МОП</t>
  </si>
  <si>
    <t xml:space="preserve">установка пандусов </t>
  </si>
  <si>
    <t>Ремонт кровли кв.1405,1406,1407</t>
  </si>
  <si>
    <t>Замена кранов шаровых на ГВС Ду 32</t>
  </si>
  <si>
    <t>Замена кранов шаровых на ГВС Ду 25</t>
  </si>
  <si>
    <t>Замена кранов шаровых на ГВС Ду 40</t>
  </si>
  <si>
    <t>Боголюбова 11</t>
  </si>
  <si>
    <t>ремонт цоколя с торца 4 под.</t>
  </si>
  <si>
    <t>ремонт отмостки с торца 4 подъезда – 15п/м</t>
  </si>
  <si>
    <t xml:space="preserve">Ремонт освещения подвала замена светильников </t>
  </si>
  <si>
    <t>Боголюбова 23</t>
  </si>
  <si>
    <t>ремонт входа в 3 подвал</t>
  </si>
  <si>
    <t>Ремонт кровли</t>
  </si>
  <si>
    <t>Замена на ГВС чугунных кранов на Шаровые ДУ 32</t>
  </si>
  <si>
    <t>Боголюбова 23 к.1</t>
  </si>
  <si>
    <t>замена лавочки у 1 подъезда</t>
  </si>
  <si>
    <t>Установка решетки на вход на чердак к машинному пом 1 подъезд</t>
  </si>
  <si>
    <t>Боголюбова 25</t>
  </si>
  <si>
    <t>-смена дверей на переходных лоджиях</t>
  </si>
  <si>
    <t>Замена канализации лежака Ду 100 в подвале</t>
  </si>
  <si>
    <t>Замена стояковых чуг на шар кранов на отоплении Ду 20</t>
  </si>
  <si>
    <t>Боголюбова 27</t>
  </si>
  <si>
    <t>ремонт входа в подвал 5 кв.м.</t>
  </si>
  <si>
    <t>устройство детской площадки с ограждением</t>
  </si>
  <si>
    <t>смена дверей на переходных лоджиях</t>
  </si>
  <si>
    <t xml:space="preserve">Ремонт кровли над 1403 </t>
  </si>
  <si>
    <t>Боголюбова 33</t>
  </si>
  <si>
    <t>ремонт отмостки</t>
  </si>
  <si>
    <t xml:space="preserve">Ремонт кровли над входом в подъезд </t>
  </si>
  <si>
    <t xml:space="preserve">Замена рубильника 400А в ВРУ </t>
  </si>
  <si>
    <t xml:space="preserve">Замена предохранителей на автоматы </t>
  </si>
  <si>
    <t>Боголюбова 34</t>
  </si>
  <si>
    <t>Боголюбова 36</t>
  </si>
  <si>
    <t>ремонт цоколя отдельными местами 8 кв.м.</t>
  </si>
  <si>
    <t>Боголюбова 37</t>
  </si>
  <si>
    <t>установка козырьков</t>
  </si>
  <si>
    <t>1 козырек</t>
  </si>
  <si>
    <t>Боголюбова 38</t>
  </si>
  <si>
    <t>окраска цоколя</t>
  </si>
  <si>
    <t>ремонт балконов 4 шт. С обетонирование</t>
  </si>
  <si>
    <t>ремонт фасада с автовышки со стороны подъездов</t>
  </si>
  <si>
    <t>Правды 16</t>
  </si>
  <si>
    <t>ремонт дымоходных труб 4 шт штукатурка</t>
  </si>
  <si>
    <t>Правды 18</t>
  </si>
  <si>
    <t>Правды 20</t>
  </si>
  <si>
    <t>ремонт 2 подъезда (заявление)</t>
  </si>
  <si>
    <t>1 подъезд</t>
  </si>
  <si>
    <t>ремонт цоколя отдельными местами</t>
  </si>
  <si>
    <t>ремонт стяжки перед входами в подъездами</t>
  </si>
  <si>
    <t>ремонт дымоходных труб 4 шт (кирпич+штукатурка)</t>
  </si>
  <si>
    <t>Правды 21а</t>
  </si>
  <si>
    <t>ремонт 2-х подъездов</t>
  </si>
  <si>
    <t>установка лавочки со спинкой у 2 и 3 подъездов</t>
  </si>
  <si>
    <t xml:space="preserve">1 м2  </t>
  </si>
  <si>
    <t>Правды 24</t>
  </si>
  <si>
    <t>ремонт входных групп (3шт)</t>
  </si>
  <si>
    <t>1 вх гр</t>
  </si>
  <si>
    <t xml:space="preserve"> ремонт 2 подъезда</t>
  </si>
  <si>
    <t>подъезд   на 5 эт</t>
  </si>
  <si>
    <t>Попова 7</t>
  </si>
  <si>
    <t>ремонт 1 подъезда</t>
  </si>
  <si>
    <t>ремонт кровли кв 140</t>
  </si>
  <si>
    <t>Ремонт кровли над машинными отделениями с 1 по 4 под</t>
  </si>
  <si>
    <t>Попова 8</t>
  </si>
  <si>
    <t>установка метал дверей у выхода на чердак</t>
  </si>
  <si>
    <t>1 МЕТ блок</t>
  </si>
  <si>
    <t>ремонт входов в 1 и 4 подвал</t>
  </si>
  <si>
    <t>изготовление оконных створок -2 шт. в 4 под., и 3 шт. во 2 под.</t>
  </si>
  <si>
    <t>ремонт пола во 2 подъезде – 5 кв. м.</t>
  </si>
  <si>
    <t>Понтекорво 11</t>
  </si>
  <si>
    <t>ремонт цоколя 4 кв.м.</t>
  </si>
  <si>
    <t>Замена трубопровода ХВС Ду 100 на ПНД 63</t>
  </si>
  <si>
    <t>Понтекорво 13</t>
  </si>
  <si>
    <t>оштукатуривание пилона по сетке и покраска кв. 404</t>
  </si>
  <si>
    <t>Ремонт крповли 1401,1402,1407,1408</t>
  </si>
  <si>
    <t>Понтекорво 15</t>
  </si>
  <si>
    <t>ремонт коридоров с 9 по 1 этажи</t>
  </si>
  <si>
    <t>ремонт отмостки (примыкание)</t>
  </si>
  <si>
    <t>ремонт крыльца (штукатурка) 2 кв.м.</t>
  </si>
  <si>
    <t>ремонт цоколя 3 кв.м.</t>
  </si>
  <si>
    <t>установка пандуса (заявление)</t>
  </si>
  <si>
    <t>Понтекорво 17</t>
  </si>
  <si>
    <t>ремонт цоколя 5 кв.м</t>
  </si>
  <si>
    <t>замена дверного блока на переходной лоджии</t>
  </si>
  <si>
    <t>Ремонт кровли машинного отделения</t>
  </si>
  <si>
    <t xml:space="preserve">Понтекорво 18 </t>
  </si>
  <si>
    <t>Замена кран кранов шаровых Ду 32</t>
  </si>
  <si>
    <t>Замена кран кранов шаровых Ду 20</t>
  </si>
  <si>
    <t>Понтекорво 20</t>
  </si>
  <si>
    <t>установка пандусов в 3 под (2 шт.) (заявление)</t>
  </si>
  <si>
    <t>ремонт входных групп с крыльцами</t>
  </si>
  <si>
    <t>1 вх группа</t>
  </si>
  <si>
    <t>штукатурка кирпичной кладки фасада с торца 4 подъезда</t>
  </si>
  <si>
    <t>Замена крнов На ГВС,ХВС, ОТОП Ду 40</t>
  </si>
  <si>
    <t>Замена крнов На ГВС,ХВС, ОТОП Ду 32</t>
  </si>
  <si>
    <t>Замена крнов На ГВС,ХВС, ОТОП Ду 25</t>
  </si>
  <si>
    <t>Замена крнов На ГВС,ХВС, ОТОП Ду 15</t>
  </si>
  <si>
    <t>Замена крнов На ГВС,ХВС, ОТОП Ду 20</t>
  </si>
  <si>
    <t>Замена канализации Ду 100 в 2 подвале лежак</t>
  </si>
  <si>
    <t>Мичурина 3</t>
  </si>
  <si>
    <t>установка металлических пластин перед входом в лифты с 1 по 14 этажи</t>
  </si>
  <si>
    <t>1шт</t>
  </si>
  <si>
    <t>1 зап лестн(14эт)</t>
  </si>
  <si>
    <t>ремонт ступеней и подступеней на крыльце 1 кв.м. глуб. До 10 мм</t>
  </si>
  <si>
    <t>замена полотен на переходных лоджиях – 39 шт</t>
  </si>
  <si>
    <t>ремонт примыканий пола к стене на переходных лоджиях</t>
  </si>
  <si>
    <t>Ремонт машинного отделения и площадки перед машинным</t>
  </si>
  <si>
    <t xml:space="preserve">Замена насоса ХВС </t>
  </si>
  <si>
    <t>Замена кранов ГВС Ду 32</t>
  </si>
  <si>
    <t>Замена кранов ГВС Ду 25</t>
  </si>
  <si>
    <t>Замена кранов ХВС Ду 40</t>
  </si>
  <si>
    <t>Блохинцева 9</t>
  </si>
  <si>
    <t>ремонт 1 и 2 подъездов</t>
  </si>
  <si>
    <r>
      <t>1м2</t>
    </r>
    <r>
      <rPr>
        <b/>
        <sz val="6"/>
        <color theme="1"/>
        <rFont val="Calibri"/>
        <family val="2"/>
        <charset val="204"/>
      </rPr>
      <t>∑</t>
    </r>
    <r>
      <rPr>
        <b/>
        <sz val="6"/>
        <color theme="1"/>
        <rFont val="Times New Roman"/>
        <family val="1"/>
        <charset val="204"/>
      </rPr>
      <t xml:space="preserve"> общS стен и потол</t>
    </r>
  </si>
  <si>
    <t>ремонт кирпичной кладки фасада на уровне 4 этажа – 10 кв.м.</t>
  </si>
  <si>
    <t>ремонт отмостки со стороны МСЧ – 10 п.м.</t>
  </si>
  <si>
    <t>ремонт балконов – 12 шт  с обетонировнием</t>
  </si>
  <si>
    <t>1 балк</t>
  </si>
  <si>
    <t>Блохинцева 11</t>
  </si>
  <si>
    <t>ремонт 2 подъезда</t>
  </si>
  <si>
    <r>
      <t>1 м2</t>
    </r>
    <r>
      <rPr>
        <b/>
        <sz val="5"/>
        <color theme="1"/>
        <rFont val="Calibri"/>
        <family val="2"/>
        <charset val="204"/>
      </rPr>
      <t>∑</t>
    </r>
    <r>
      <rPr>
        <b/>
        <sz val="5"/>
        <color theme="1"/>
        <rFont val="Times New Roman"/>
        <family val="1"/>
        <charset val="204"/>
      </rPr>
      <t xml:space="preserve"> общS стен и потол</t>
    </r>
  </si>
  <si>
    <t>ремонт кирпичной кладки фасада на уровне 3 и 4 этажей 7 кв. м.</t>
  </si>
  <si>
    <t>ремонт отмостки со стороны МСЧ 10 п.м.</t>
  </si>
  <si>
    <t>ремонт балконов15 шт.</t>
  </si>
  <si>
    <t>1 балк с ОБЕТОНИР</t>
  </si>
  <si>
    <t>С 1 по 3 подъезд установка светильников ЛПБ 31-11</t>
  </si>
  <si>
    <t>ООО "Управдом "Дубна" левый берег</t>
  </si>
  <si>
    <t xml:space="preserve">                     Управдом "Дубна"</t>
  </si>
  <si>
    <t>Свободы д. 7</t>
  </si>
  <si>
    <t>1мп</t>
  </si>
  <si>
    <t>ремонт козырьков над вх. в под. 1-4</t>
  </si>
  <si>
    <t>замена плитки пола на 1эт. 1-4 под.</t>
  </si>
  <si>
    <t>ремонт машинного отделения лифта 1 подъезд</t>
  </si>
  <si>
    <t>маш отд.</t>
  </si>
  <si>
    <t>ремонт машинного отделения лифта 2 подъезд</t>
  </si>
  <si>
    <t>ремонт машинного отделения лифта 3 подъезд</t>
  </si>
  <si>
    <t>ремонт машинного отделения лифта 4 подъезд</t>
  </si>
  <si>
    <t>ремонт входных групп 1-4 п.</t>
  </si>
  <si>
    <t>1м2 штукат.+окр.</t>
  </si>
  <si>
    <t>Замена кранов Ду 25 ГВС</t>
  </si>
  <si>
    <t>Замена кранов Ду 15 ГВС</t>
  </si>
  <si>
    <t>Хлебозаводской пер. д.24</t>
  </si>
  <si>
    <t>ремонт балконных дверей -18 шт.</t>
  </si>
  <si>
    <t>1шт.</t>
  </si>
  <si>
    <t>подвал-замена лежака d76 на Ду 63 ХВС</t>
  </si>
  <si>
    <t>1м/п</t>
  </si>
  <si>
    <t>Замена кранов Ду 20 ГВС</t>
  </si>
  <si>
    <t>Свободы д.18</t>
  </si>
  <si>
    <t>ремонт л/кл 2,3 п. выборочно</t>
  </si>
  <si>
    <t>Тверская д. 29</t>
  </si>
  <si>
    <t>Орджоникидзе д. 4</t>
  </si>
  <si>
    <t>ремонт отмостки выборочно по периметру дома</t>
  </si>
  <si>
    <t>Замена задвижек Ду 50</t>
  </si>
  <si>
    <t>Замена задвижек Ду 32</t>
  </si>
  <si>
    <t>Свободы д. 9</t>
  </si>
  <si>
    <t>устройство подсыпки из крупнозернистого щебня для стоянки А/М</t>
  </si>
  <si>
    <t>ИТОГО Управдом Дубна</t>
  </si>
  <si>
    <t>В.Подготовка к сезонной эксплуатации</t>
  </si>
  <si>
    <t>1-й (подготовительный) этап - до 30 апреля</t>
  </si>
  <si>
    <r>
      <rPr>
        <b/>
        <sz val="8"/>
        <rFont val="Times New Roman"/>
        <family val="1"/>
        <charset val="204"/>
      </rPr>
      <t>до 15 апреля</t>
    </r>
    <r>
      <rPr>
        <sz val="8"/>
        <rFont val="Times New Roman"/>
        <family val="1"/>
        <charset val="204"/>
      </rPr>
      <t xml:space="preserve"> - общий весенний осмотр, дефектация жилищного фонда, объектов социальной сферы и систем коммунальной инфраструктуры, составление актов технического состояния;</t>
    </r>
  </si>
  <si>
    <r>
      <rPr>
        <b/>
        <sz val="8"/>
        <rFont val="Times New Roman"/>
        <family val="1"/>
        <charset val="204"/>
      </rPr>
      <t>до 25 апреля</t>
    </r>
    <r>
      <rPr>
        <sz val="8"/>
        <rFont val="Times New Roman"/>
        <family val="1"/>
        <charset val="204"/>
      </rPr>
      <t xml:space="preserve"> - составление планов мероприятий по подготовке объектов жилищно-коммунального хозяйства к отопительному периоду, утверждение на их основе планов-графиков подготовки конкретных объектов и систем;</t>
    </r>
  </si>
  <si>
    <t>2-й этап. Выполнение ремонтно-восстановительных работ - до 1 сентября</t>
  </si>
  <si>
    <r>
      <rPr>
        <b/>
        <sz val="8"/>
        <rFont val="Times New Roman"/>
        <family val="1"/>
        <charset val="204"/>
      </rPr>
      <t>до 15 сентября</t>
    </r>
    <r>
      <rPr>
        <sz val="8"/>
        <rFont val="Times New Roman"/>
        <family val="1"/>
        <charset val="204"/>
      </rPr>
      <t xml:space="preserve"> приведение в технически исправное состояние территории домовладений с обеспечением беспрепятственного отвода атмосферных и талых вод от отмосток, от спусков (входов) в подвал и их оконных приямков, ремонт отмосток 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</si>
  <si>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ремонт кровель, фасадов, перекрытий, ворот, дверей </t>
    </r>
  </si>
  <si>
    <r>
      <rPr>
        <b/>
        <sz val="8"/>
        <rFont val="Times New Roman"/>
        <family val="1"/>
        <charset val="204"/>
      </rPr>
      <t xml:space="preserve">до 1 сентября </t>
    </r>
    <r>
      <rPr>
        <sz val="8"/>
        <rFont val="Times New Roman"/>
        <family val="1"/>
        <charset val="204"/>
      </rPr>
      <t>-ремонт гидроизоляции фундаментов, стен подвала и цоколя и их сопряжения со смежными конструкциями, лестничных клеток, подвальных и чердачных помещений, машинных отделений лифтов, пожарных гидрантов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</si>
  <si>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очистка подвалов, канализационных выпусков, смотровых колодцев и выгребов, утепление трубопроводов тепловодоснабжения и водоотведения в неотапливаемых помещениях 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</si>
  <si>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ремонт отопительных печей, дымоходов, газоходов, а также внутренних инженерных коммуникаций и установок с газовыми нагревателями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</si>
  <si>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-очистка внутренних систем отопления, отопительных приборов</t>
    </r>
  </si>
  <si>
    <r>
      <rPr>
        <b/>
        <sz val="8"/>
        <color theme="1"/>
        <rFont val="Times New Roman"/>
        <family val="1"/>
        <charset val="204"/>
      </rPr>
      <t>до 1 сентября -</t>
    </r>
    <r>
      <rPr>
        <sz val="8"/>
        <color theme="1"/>
        <rFont val="Times New Roman"/>
        <family val="1"/>
        <charset val="204"/>
      </rPr>
      <t xml:space="preserve">ревизия запорно-регулирующей арматуры тепловых узлов, укомплектование расчетными соплами, шайбами, контрольно-измерительными приборами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</si>
  <si>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испытания и наладка тепловых узлов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</si>
  <si>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укомплектование и проверка приборов учета электрической, тепловой энергии, водоснабжения и водоотведения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</si>
  <si>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остекление и утепление окон, дверей, установка пружин, закрытие чердачных окон и подвальных продухов, проверка, ремонт и замена уборочной техники и инвентаря для дворников, завоз песка и соли для посыпки тротуаров или их заменителей</t>
    </r>
  </si>
  <si>
    <r>
      <rPr>
        <b/>
        <sz val="8"/>
        <color theme="1"/>
        <rFont val="Times New Roman"/>
        <family val="1"/>
        <charset val="204"/>
      </rPr>
      <t>до 15 сентября -</t>
    </r>
    <r>
      <rPr>
        <sz val="8"/>
        <color theme="1"/>
        <rFont val="Times New Roman"/>
        <family val="1"/>
        <charset val="204"/>
      </rPr>
      <t xml:space="preserve"> опробование внутренних инженерных систем на функционирование в ходе пробных топок с составлением актов</t>
    </r>
  </si>
  <si>
    <t>3-й этап. Проверка готовности к отопительному периоду - до 15 сентября</t>
  </si>
  <si>
    <r>
      <rPr>
        <b/>
        <sz val="8"/>
        <rFont val="Times New Roman"/>
        <family val="1"/>
        <charset val="204"/>
      </rPr>
      <t xml:space="preserve"> до 1 сентября </t>
    </r>
    <r>
      <rPr>
        <sz val="8"/>
        <rFont val="Times New Roman"/>
        <family val="1"/>
        <charset val="204"/>
      </rPr>
      <t>- назначение должностных лиц, ответственных за эксплуатацию и противопожарное состояние зданий, сооружений и систем;</t>
    </r>
  </si>
  <si>
    <r>
      <rPr>
        <b/>
        <sz val="8"/>
        <rFont val="Times New Roman"/>
        <family val="1"/>
        <charset val="204"/>
      </rPr>
      <t xml:space="preserve">до 10 сентября </t>
    </r>
    <r>
      <rPr>
        <sz val="8"/>
        <rFont val="Times New Roman"/>
        <family val="1"/>
        <charset val="204"/>
      </rPr>
      <t>- укомплектование дежурных смен коммунальных объектов обученным и аттестованным персоналом ;</t>
    </r>
  </si>
  <si>
    <r>
      <rPr>
        <b/>
        <sz val="8"/>
        <rFont val="Times New Roman"/>
        <family val="1"/>
        <charset val="204"/>
      </rPr>
      <t xml:space="preserve">до 15 сентября - </t>
    </r>
    <r>
      <rPr>
        <sz val="8"/>
        <rFont val="Times New Roman"/>
        <family val="1"/>
        <charset val="204"/>
      </rPr>
      <t xml:space="preserve">корректировка планов и технологических карт по порядку действий в аварийных ситуациях на коммунальных объектах и инженерных сетях, а также взаимодействия аварийно-диспетчерских служб с поставщиками топливно-энергетических ресурсов при возникновении и ликвидации последствий аварийных ситуаций, проведение противоаварийных тренировок </t>
    </r>
  </si>
  <si>
    <r>
      <rPr>
        <b/>
        <sz val="8"/>
        <rFont val="Times New Roman"/>
        <family val="1"/>
        <charset val="204"/>
      </rPr>
      <t xml:space="preserve">до 15 сентября - </t>
    </r>
    <r>
      <rPr>
        <sz val="8"/>
        <rFont val="Times New Roman"/>
        <family val="1"/>
        <charset val="204"/>
      </rPr>
      <t>обеспечение коммунальных объектов эксплуатационно-технической документацией, инструментом и средствами безопасного производства работ ;</t>
    </r>
  </si>
  <si>
    <r>
      <rPr>
        <b/>
        <sz val="8"/>
        <rFont val="Times New Roman"/>
        <family val="1"/>
        <charset val="204"/>
      </rPr>
      <t xml:space="preserve"> до 15 сентября - </t>
    </r>
    <r>
      <rPr>
        <sz val="8"/>
        <rFont val="Times New Roman"/>
        <family val="1"/>
        <charset val="204"/>
      </rPr>
      <t>издание приказов на организацию эксплуатации объектов и систем и дежурства на коммунальных объектах в отопительном периоде ;</t>
    </r>
  </si>
  <si>
    <r>
      <rPr>
        <b/>
        <sz val="8"/>
        <rFont val="Times New Roman"/>
        <family val="1"/>
        <charset val="204"/>
      </rPr>
      <t>до 15 сентября</t>
    </r>
    <r>
      <rPr>
        <sz val="8"/>
        <rFont val="Times New Roman"/>
        <family val="1"/>
        <charset val="204"/>
      </rPr>
      <t xml:space="preserve"> - комиссионные проверки, утверждение актов и паспортов готовности к отопительному периоду .</t>
    </r>
  </si>
  <si>
    <r>
      <rPr>
        <b/>
        <sz val="8"/>
        <rFont val="Times New Roman"/>
        <family val="1"/>
        <charset val="204"/>
      </rPr>
      <t xml:space="preserve"> с 15 сентября до начала отопительного периода</t>
    </r>
    <r>
      <rPr>
        <sz val="8"/>
        <rFont val="Times New Roman"/>
        <family val="1"/>
        <charset val="204"/>
      </rPr>
      <t xml:space="preserve">- опробование систем теплоснабжения </t>
    </r>
  </si>
  <si>
    <r>
      <rPr>
        <b/>
        <sz val="8"/>
        <rFont val="Times New Roman"/>
        <family val="1"/>
        <charset val="204"/>
      </rPr>
      <t xml:space="preserve">не позднее 10 сентября - </t>
    </r>
    <r>
      <rPr>
        <sz val="8"/>
        <rFont val="Times New Roman"/>
        <family val="1"/>
        <charset val="204"/>
      </rPr>
      <t xml:space="preserve">Предоставление информации о готовности к отопительному периоду </t>
    </r>
    <r>
      <rPr>
        <b/>
        <sz val="8"/>
        <rFont val="Times New Roman"/>
        <family val="1"/>
        <charset val="204"/>
      </rPr>
      <t>;</t>
    </r>
    <r>
      <rPr>
        <sz val="8"/>
        <rFont val="Times New Roman"/>
        <family val="1"/>
        <charset val="204"/>
      </rPr>
      <t xml:space="preserve">
</t>
    </r>
  </si>
  <si>
    <t>Исполнил.Гл.Инженер</t>
  </si>
  <si>
    <t>___________ Самохвалов М.В.</t>
  </si>
  <si>
    <t>ремонт панельн. швов кв.144,105 -25 м/п,34-2 м.п.</t>
  </si>
</sst>
</file>

<file path=xl/styles.xml><?xml version="1.0" encoding="utf-8"?>
<styleSheet xmlns="http://schemas.openxmlformats.org/spreadsheetml/2006/main">
  <numFmts count="5">
    <numFmt numFmtId="164" formatCode="0.000;[Red]0.000"/>
    <numFmt numFmtId="165" formatCode="0.0"/>
    <numFmt numFmtId="166" formatCode="0.000_ ;\-0.000\ "/>
    <numFmt numFmtId="167" formatCode="0.000_ ;[Red]\-0.000\ "/>
    <numFmt numFmtId="168" formatCode="0.0;[Red]0.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6"/>
      <color rgb="FF000000"/>
      <name val="Times New Roman"/>
      <family val="1"/>
      <charset val="204"/>
    </font>
    <font>
      <b/>
      <sz val="6"/>
      <color theme="3" tint="-0.499984740745262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</font>
    <font>
      <b/>
      <sz val="5"/>
      <color theme="1"/>
      <name val="Times New Roman"/>
      <family val="1"/>
      <charset val="204"/>
    </font>
    <font>
      <b/>
      <sz val="5"/>
      <color theme="1"/>
      <name val="Calibri"/>
      <family val="2"/>
      <charset val="204"/>
    </font>
    <font>
      <b/>
      <sz val="6"/>
      <color rgb="FF0066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rgb="FF006600"/>
      <name val="Times New Roman"/>
      <family val="1"/>
      <charset val="204"/>
    </font>
    <font>
      <b/>
      <sz val="4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12"/>
      <name val="Times New Roman"/>
      <family val="1"/>
      <charset val="204"/>
    </font>
    <font>
      <b/>
      <sz val="6"/>
      <color rgb="FF0066FF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sz val="8"/>
      <color rgb="FF0066FF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7" fillId="0" borderId="0"/>
  </cellStyleXfs>
  <cellXfs count="2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right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 wrapText="1"/>
    </xf>
    <xf numFmtId="17" fontId="9" fillId="0" borderId="2" xfId="0" applyNumberFormat="1" applyFont="1" applyBorder="1" applyAlignment="1">
      <alignment horizontal="center" vertical="center" textRotation="90" wrapText="1"/>
    </xf>
    <xf numFmtId="17" fontId="9" fillId="2" borderId="2" xfId="0" applyNumberFormat="1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1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0" fontId="13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5" fillId="0" borderId="0" xfId="0" applyFont="1"/>
    <xf numFmtId="0" fontId="13" fillId="0" borderId="2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20" fillId="0" borderId="0" xfId="0" applyFont="1"/>
    <xf numFmtId="0" fontId="19" fillId="0" borderId="2" xfId="0" applyFont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10" fillId="6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Fill="1" applyBorder="1"/>
    <xf numFmtId="165" fontId="10" fillId="7" borderId="2" xfId="0" applyNumberFormat="1" applyFont="1" applyFill="1" applyBorder="1"/>
    <xf numFmtId="166" fontId="22" fillId="6" borderId="4" xfId="0" applyNumberFormat="1" applyFont="1" applyFill="1" applyBorder="1" applyAlignment="1">
      <alignment horizontal="right" vertical="center"/>
    </xf>
    <xf numFmtId="167" fontId="19" fillId="6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2" fontId="21" fillId="0" borderId="6" xfId="0" applyNumberFormat="1" applyFont="1" applyBorder="1" applyAlignment="1">
      <alignment horizontal="center" vertical="center"/>
    </xf>
    <xf numFmtId="0" fontId="10" fillId="0" borderId="4" xfId="0" applyFont="1" applyBorder="1"/>
    <xf numFmtId="0" fontId="10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1" fillId="5" borderId="6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8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/>
    </xf>
    <xf numFmtId="0" fontId="20" fillId="0" borderId="2" xfId="0" applyFont="1" applyBorder="1"/>
    <xf numFmtId="0" fontId="20" fillId="0" borderId="2" xfId="0" applyFont="1" applyFill="1" applyBorder="1"/>
    <xf numFmtId="0" fontId="20" fillId="0" borderId="4" xfId="0" applyFont="1" applyBorder="1"/>
    <xf numFmtId="0" fontId="19" fillId="0" borderId="2" xfId="0" applyFont="1" applyBorder="1" applyAlignment="1">
      <alignment horizontal="center" vertical="center"/>
    </xf>
    <xf numFmtId="2" fontId="10" fillId="9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/>
    <xf numFmtId="0" fontId="10" fillId="8" borderId="2" xfId="0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10" fillId="9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0" fillId="10" borderId="2" xfId="0" applyFont="1" applyFill="1" applyBorder="1" applyAlignment="1" applyProtection="1">
      <alignment horizontal="center" vertical="center"/>
      <protection locked="0"/>
    </xf>
    <xf numFmtId="2" fontId="23" fillId="0" borderId="2" xfId="0" applyNumberFormat="1" applyFont="1" applyBorder="1" applyAlignment="1">
      <alignment vertical="center"/>
    </xf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2" fontId="9" fillId="9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/>
    <xf numFmtId="0" fontId="25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11" borderId="0" xfId="0" applyFont="1" applyFill="1" applyAlignment="1">
      <alignment vertical="center"/>
    </xf>
    <xf numFmtId="0" fontId="10" fillId="11" borderId="2" xfId="0" applyFont="1" applyFill="1" applyBorder="1" applyAlignment="1">
      <alignment horizontal="center" vertical="center"/>
    </xf>
    <xf numFmtId="164" fontId="10" fillId="11" borderId="2" xfId="0" applyNumberFormat="1" applyFont="1" applyFill="1" applyBorder="1" applyAlignment="1">
      <alignment horizontal="center" vertical="center"/>
    </xf>
    <xf numFmtId="164" fontId="10" fillId="11" borderId="3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textRotation="90"/>
    </xf>
    <xf numFmtId="164" fontId="10" fillId="11" borderId="4" xfId="0" applyNumberFormat="1" applyFont="1" applyFill="1" applyBorder="1" applyAlignment="1">
      <alignment horizontal="center" vertical="center"/>
    </xf>
    <xf numFmtId="167" fontId="10" fillId="11" borderId="2" xfId="0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2" fontId="10" fillId="11" borderId="2" xfId="0" applyNumberFormat="1" applyFont="1" applyFill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168" fontId="27" fillId="0" borderId="2" xfId="0" applyNumberFormat="1" applyFont="1" applyBorder="1" applyAlignment="1">
      <alignment horizontal="right" vertical="center"/>
    </xf>
    <xf numFmtId="164" fontId="27" fillId="0" borderId="2" xfId="0" applyNumberFormat="1" applyFont="1" applyBorder="1" applyAlignment="1">
      <alignment horizontal="right" vertical="center"/>
    </xf>
    <xf numFmtId="164" fontId="27" fillId="6" borderId="2" xfId="0" applyNumberFormat="1" applyFont="1" applyFill="1" applyBorder="1" applyAlignment="1">
      <alignment vertical="center"/>
    </xf>
    <xf numFmtId="167" fontId="27" fillId="6" borderId="2" xfId="0" applyNumberFormat="1" applyFont="1" applyFill="1" applyBorder="1" applyAlignment="1">
      <alignment horizontal="right" vertical="center"/>
    </xf>
    <xf numFmtId="167" fontId="27" fillId="0" borderId="2" xfId="0" applyNumberFormat="1" applyFont="1" applyFill="1" applyBorder="1" applyAlignment="1">
      <alignment horizontal="right" vertical="center"/>
    </xf>
    <xf numFmtId="167" fontId="27" fillId="6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/>
    <xf numFmtId="0" fontId="28" fillId="0" borderId="0" xfId="0" applyFont="1" applyAlignment="1"/>
    <xf numFmtId="0" fontId="27" fillId="5" borderId="2" xfId="0" applyFont="1" applyFill="1" applyBorder="1" applyAlignment="1">
      <alignment vertical="center"/>
    </xf>
    <xf numFmtId="164" fontId="29" fillId="6" borderId="2" xfId="0" applyNumberFormat="1" applyFont="1" applyFill="1" applyBorder="1" applyAlignment="1">
      <alignment horizontal="right" vertical="center"/>
    </xf>
    <xf numFmtId="0" fontId="27" fillId="6" borderId="2" xfId="0" applyNumberFormat="1" applyFont="1" applyFill="1" applyBorder="1" applyAlignment="1">
      <alignment vertical="center"/>
    </xf>
    <xf numFmtId="0" fontId="10" fillId="0" borderId="2" xfId="0" applyFont="1" applyBorder="1" applyAlignment="1"/>
    <xf numFmtId="167" fontId="27" fillId="7" borderId="2" xfId="0" applyNumberFormat="1" applyFont="1" applyFill="1" applyBorder="1" applyAlignment="1">
      <alignment horizontal="right" vertical="center"/>
    </xf>
    <xf numFmtId="167" fontId="10" fillId="6" borderId="2" xfId="0" applyNumberFormat="1" applyFont="1" applyFill="1" applyBorder="1" applyAlignment="1">
      <alignment horizontal="right" vertical="center"/>
    </xf>
    <xf numFmtId="0" fontId="30" fillId="0" borderId="2" xfId="0" applyFont="1" applyBorder="1" applyAlignment="1">
      <alignment horizontal="center"/>
    </xf>
    <xf numFmtId="0" fontId="28" fillId="0" borderId="2" xfId="0" applyFont="1" applyFill="1" applyBorder="1" applyAlignment="1"/>
    <xf numFmtId="0" fontId="31" fillId="5" borderId="2" xfId="0" applyFont="1" applyFill="1" applyBorder="1" applyAlignment="1">
      <alignment horizontal="left" vertical="center"/>
    </xf>
    <xf numFmtId="167" fontId="31" fillId="5" borderId="2" xfId="0" applyNumberFormat="1" applyFont="1" applyFill="1" applyBorder="1" applyAlignment="1">
      <alignment horizontal="right" vertical="center"/>
    </xf>
    <xf numFmtId="0" fontId="28" fillId="0" borderId="0" xfId="0" applyFont="1" applyBorder="1" applyAlignment="1"/>
    <xf numFmtId="0" fontId="27" fillId="0" borderId="2" xfId="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vertical="center" wrapText="1"/>
    </xf>
    <xf numFmtId="168" fontId="32" fillId="4" borderId="2" xfId="0" applyNumberFormat="1" applyFont="1" applyFill="1" applyBorder="1" applyAlignment="1">
      <alignment horizontal="right" vertical="center" wrapText="1"/>
    </xf>
    <xf numFmtId="164" fontId="32" fillId="4" borderId="2" xfId="0" applyNumberFormat="1" applyFont="1" applyFill="1" applyBorder="1" applyAlignment="1">
      <alignment vertical="center" wrapText="1"/>
    </xf>
    <xf numFmtId="167" fontId="33" fillId="4" borderId="2" xfId="0" applyNumberFormat="1" applyFont="1" applyFill="1" applyBorder="1" applyAlignment="1">
      <alignment horizontal="center" vertical="center" textRotation="90" wrapText="1"/>
    </xf>
    <xf numFmtId="0" fontId="28" fillId="0" borderId="0" xfId="0" applyFont="1"/>
    <xf numFmtId="0" fontId="3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168" fontId="32" fillId="4" borderId="1" xfId="0" applyNumberFormat="1" applyFont="1" applyFill="1" applyBorder="1" applyAlignment="1">
      <alignment horizontal="right" vertical="center" wrapText="1"/>
    </xf>
    <xf numFmtId="164" fontId="33" fillId="4" borderId="1" xfId="0" applyNumberFormat="1" applyFont="1" applyFill="1" applyBorder="1" applyAlignment="1">
      <alignment horizontal="right" vertical="center" wrapText="1"/>
    </xf>
    <xf numFmtId="164" fontId="32" fillId="4" borderId="1" xfId="0" applyNumberFormat="1" applyFont="1" applyFill="1" applyBorder="1" applyAlignment="1">
      <alignment vertical="center" wrapText="1"/>
    </xf>
    <xf numFmtId="167" fontId="32" fillId="4" borderId="1" xfId="0" applyNumberFormat="1" applyFont="1" applyFill="1" applyBorder="1" applyAlignment="1">
      <alignment horizontal="right" vertical="center" wrapText="1"/>
    </xf>
    <xf numFmtId="164" fontId="33" fillId="4" borderId="2" xfId="0" applyNumberFormat="1" applyFont="1" applyFill="1" applyBorder="1" applyAlignment="1">
      <alignment horizontal="center" vertical="center" textRotation="90" wrapText="1"/>
    </xf>
    <xf numFmtId="164" fontId="33" fillId="2" borderId="2" xfId="0" applyNumberFormat="1" applyFont="1" applyFill="1" applyBorder="1" applyAlignment="1">
      <alignment horizontal="center" vertical="center" textRotation="90" wrapText="1"/>
    </xf>
    <xf numFmtId="167" fontId="19" fillId="4" borderId="1" xfId="0" applyNumberFormat="1" applyFont="1" applyFill="1" applyBorder="1" applyAlignment="1">
      <alignment horizontal="right" vertical="center" wrapText="1"/>
    </xf>
    <xf numFmtId="0" fontId="30" fillId="4" borderId="0" xfId="0" applyFont="1" applyFill="1" applyBorder="1" applyAlignment="1">
      <alignment horizontal="center"/>
    </xf>
    <xf numFmtId="164" fontId="33" fillId="4" borderId="5" xfId="0" applyNumberFormat="1" applyFont="1" applyFill="1" applyBorder="1" applyAlignment="1">
      <alignment horizontal="center" vertical="center" textRotation="90" wrapText="1"/>
    </xf>
    <xf numFmtId="164" fontId="33" fillId="2" borderId="5" xfId="0" applyNumberFormat="1" applyFont="1" applyFill="1" applyBorder="1" applyAlignment="1">
      <alignment horizontal="center" vertical="center" textRotation="90" wrapText="1"/>
    </xf>
    <xf numFmtId="164" fontId="33" fillId="4" borderId="4" xfId="0" applyNumberFormat="1" applyFont="1" applyFill="1" applyBorder="1" applyAlignment="1">
      <alignment horizontal="center" vertical="center" textRotation="90" wrapText="1"/>
    </xf>
    <xf numFmtId="167" fontId="32" fillId="0" borderId="1" xfId="0" applyNumberFormat="1" applyFont="1" applyFill="1" applyBorder="1" applyAlignment="1">
      <alignment horizontal="right" vertical="center" wrapText="1"/>
    </xf>
    <xf numFmtId="167" fontId="19" fillId="0" borderId="1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/>
    <xf numFmtId="164" fontId="34" fillId="0" borderId="1" xfId="0" applyNumberFormat="1" applyFont="1" applyFill="1" applyBorder="1" applyAlignment="1">
      <alignment vertical="center" wrapText="1"/>
    </xf>
    <xf numFmtId="167" fontId="34" fillId="0" borderId="1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textRotation="90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168" fontId="34" fillId="0" borderId="1" xfId="0" applyNumberFormat="1" applyFont="1" applyFill="1" applyBorder="1" applyAlignment="1">
      <alignment horizontal="right" vertical="center" wrapText="1"/>
    </xf>
    <xf numFmtId="164" fontId="35" fillId="0" borderId="1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wrapText="1"/>
    </xf>
    <xf numFmtId="164" fontId="34" fillId="0" borderId="2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168" fontId="34" fillId="0" borderId="0" xfId="0" applyNumberFormat="1" applyFont="1" applyFill="1" applyBorder="1" applyAlignment="1">
      <alignment horizontal="right" vertical="center" wrapText="1"/>
    </xf>
    <xf numFmtId="164" fontId="35" fillId="0" borderId="0" xfId="0" applyNumberFormat="1" applyFont="1" applyFill="1" applyBorder="1" applyAlignment="1">
      <alignment horizontal="right" vertical="center" wrapText="1"/>
    </xf>
    <xf numFmtId="164" fontId="16" fillId="0" borderId="14" xfId="0" applyNumberFormat="1" applyFont="1" applyFill="1" applyBorder="1" applyAlignment="1">
      <alignment wrapText="1"/>
    </xf>
    <xf numFmtId="164" fontId="34" fillId="0" borderId="0" xfId="0" applyNumberFormat="1" applyFont="1" applyFill="1" applyBorder="1" applyAlignment="1">
      <alignment vertical="center" wrapText="1"/>
    </xf>
    <xf numFmtId="167" fontId="34" fillId="0" borderId="0" xfId="0" applyNumberFormat="1" applyFont="1" applyFill="1" applyBorder="1" applyAlignment="1">
      <alignment horizontal="right" vertical="center" wrapText="1"/>
    </xf>
    <xf numFmtId="167" fontId="32" fillId="0" borderId="0" xfId="0" applyNumberFormat="1" applyFont="1" applyFill="1" applyBorder="1" applyAlignment="1">
      <alignment horizontal="right" vertical="center" wrapText="1"/>
    </xf>
    <xf numFmtId="167" fontId="19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9" fontId="12" fillId="0" borderId="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164" fontId="12" fillId="4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left" wrapText="1"/>
    </xf>
    <xf numFmtId="164" fontId="12" fillId="4" borderId="1" xfId="0" applyNumberFormat="1" applyFont="1" applyFill="1" applyBorder="1" applyAlignment="1">
      <alignment horizontal="center" wrapText="1"/>
    </xf>
    <xf numFmtId="164" fontId="12" fillId="4" borderId="7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8" xfId="0" applyFont="1" applyBorder="1"/>
    <xf numFmtId="0" fontId="11" fillId="0" borderId="13" xfId="0" applyFont="1" applyBorder="1"/>
    <xf numFmtId="0" fontId="11" fillId="0" borderId="9" xfId="0" applyFont="1" applyBorder="1"/>
    <xf numFmtId="0" fontId="11" fillId="0" borderId="1" xfId="0" applyFont="1" applyBorder="1"/>
    <xf numFmtId="0" fontId="11" fillId="0" borderId="10" xfId="0" applyFont="1" applyBorder="1"/>
    <xf numFmtId="0" fontId="12" fillId="4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  <outlinePr summaryBelow="0" summaryRight="0"/>
  </sheetPr>
  <dimension ref="A1:AD409"/>
  <sheetViews>
    <sheetView tabSelected="1" topLeftCell="B337" zoomScale="110" zoomScaleNormal="110" workbookViewId="0">
      <selection activeCell="E373" sqref="E373"/>
    </sheetView>
  </sheetViews>
  <sheetFormatPr defaultRowHeight="15" outlineLevelRow="1" outlineLevelCol="1"/>
  <cols>
    <col min="1" max="1" width="2.85546875" style="210" customWidth="1"/>
    <col min="2" max="2" width="18.28515625" style="1" customWidth="1" collapsed="1"/>
    <col min="3" max="3" width="5.28515625" style="197" hidden="1" customWidth="1" outlineLevel="1"/>
    <col min="4" max="4" width="6.7109375" style="197" hidden="1" customWidth="1" outlineLevel="1"/>
    <col min="5" max="5" width="89.28515625" style="1" customWidth="1" collapsed="1"/>
    <col min="6" max="6" width="5.42578125" style="1" hidden="1" customWidth="1" outlineLevel="1"/>
    <col min="7" max="7" width="10.85546875" style="1" customWidth="1" collapsed="1"/>
    <col min="8" max="8" width="5.85546875" style="1" hidden="1" customWidth="1" outlineLevel="1"/>
    <col min="9" max="9" width="6.28515625" style="1" hidden="1" customWidth="1" outlineLevel="1"/>
    <col min="10" max="13" width="1.28515625" style="1" customWidth="1"/>
    <col min="14" max="18" width="1.28515625" style="211" customWidth="1"/>
    <col min="19" max="21" width="1.28515625" style="1" customWidth="1"/>
    <col min="22" max="22" width="5.7109375" style="196" customWidth="1" outlineLevel="1"/>
    <col min="23" max="23" width="6" style="197" customWidth="1" outlineLevel="1"/>
    <col min="24" max="24" width="9.140625" customWidth="1" outlineLevel="1"/>
    <col min="25" max="25" width="1.42578125" customWidth="1" collapsed="1"/>
    <col min="26" max="40" width="1.42578125" customWidth="1"/>
  </cols>
  <sheetData>
    <row r="1" spans="1:30" ht="11.25" customHeight="1">
      <c r="A1" s="250"/>
      <c r="B1" s="250"/>
      <c r="C1" s="250"/>
      <c r="D1" s="250"/>
      <c r="G1" s="251" t="s">
        <v>0</v>
      </c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30" ht="11.25" customHeight="1">
      <c r="A2" s="250"/>
      <c r="B2" s="250"/>
      <c r="C2" s="250"/>
      <c r="D2" s="250"/>
      <c r="G2" s="251" t="s">
        <v>1</v>
      </c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30" ht="11.25" customHeight="1">
      <c r="A3" s="250"/>
      <c r="B3" s="250"/>
      <c r="C3" s="250"/>
      <c r="D3" s="250"/>
      <c r="G3" s="251" t="s">
        <v>2</v>
      </c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30" ht="11.25" customHeight="1">
      <c r="A4" s="250"/>
      <c r="B4" s="250"/>
      <c r="C4" s="250"/>
      <c r="D4" s="250"/>
      <c r="E4" s="2"/>
      <c r="F4" s="2"/>
      <c r="G4" s="251" t="s">
        <v>3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</row>
    <row r="5" spans="1:30" ht="11.25" customHeight="1">
      <c r="A5" s="252" t="s">
        <v>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3"/>
      <c r="W5" s="3"/>
      <c r="X5" s="4"/>
    </row>
    <row r="6" spans="1:30" ht="28.5" customHeight="1">
      <c r="A6" s="253" t="s">
        <v>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5"/>
    </row>
    <row r="7" spans="1:30" s="17" customFormat="1" ht="72.75" customHeight="1">
      <c r="A7" s="6" t="s">
        <v>6</v>
      </c>
      <c r="B7" s="7" t="s">
        <v>7</v>
      </c>
      <c r="C7" s="8" t="s">
        <v>8</v>
      </c>
      <c r="D7" s="8" t="s">
        <v>9</v>
      </c>
      <c r="E7" s="9" t="s">
        <v>10</v>
      </c>
      <c r="F7" s="10" t="s">
        <v>11</v>
      </c>
      <c r="G7" s="11" t="s">
        <v>12</v>
      </c>
      <c r="H7" s="9" t="s">
        <v>13</v>
      </c>
      <c r="I7" s="12" t="s">
        <v>14</v>
      </c>
      <c r="J7" s="13">
        <v>42370</v>
      </c>
      <c r="K7" s="13">
        <v>42401</v>
      </c>
      <c r="L7" s="13">
        <v>42430</v>
      </c>
      <c r="M7" s="13">
        <v>42461</v>
      </c>
      <c r="N7" s="14">
        <v>42491</v>
      </c>
      <c r="O7" s="14">
        <v>42522</v>
      </c>
      <c r="P7" s="14">
        <v>42552</v>
      </c>
      <c r="Q7" s="14">
        <v>42583</v>
      </c>
      <c r="R7" s="14">
        <v>42614</v>
      </c>
      <c r="S7" s="13">
        <v>42644</v>
      </c>
      <c r="T7" s="13">
        <v>42675</v>
      </c>
      <c r="U7" s="13">
        <v>42705</v>
      </c>
      <c r="V7" s="15" t="s">
        <v>15</v>
      </c>
      <c r="W7" s="8" t="s">
        <v>16</v>
      </c>
      <c r="X7" s="16" t="s">
        <v>17</v>
      </c>
    </row>
    <row r="8" spans="1:30" ht="11.25" customHeight="1">
      <c r="A8" s="254" t="s">
        <v>18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6"/>
      <c r="V8" s="18"/>
      <c r="W8" s="19"/>
      <c r="X8" s="20"/>
    </row>
    <row r="9" spans="1:30" ht="24" customHeight="1">
      <c r="A9" s="242" t="s">
        <v>19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18"/>
      <c r="W9" s="19"/>
      <c r="X9" s="20"/>
    </row>
    <row r="10" spans="1:30" ht="82.5" customHeight="1">
      <c r="A10" s="247"/>
      <c r="B10" s="247"/>
      <c r="C10" s="21"/>
      <c r="D10" s="21"/>
      <c r="E10" s="22" t="s">
        <v>20</v>
      </c>
      <c r="F10" s="23"/>
      <c r="G10" s="24" t="s">
        <v>21</v>
      </c>
      <c r="H10" s="25"/>
      <c r="I10" s="25"/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18"/>
      <c r="W10" s="19"/>
      <c r="X10" s="20"/>
      <c r="AD10" s="27"/>
    </row>
    <row r="11" spans="1:30" ht="144.75" customHeight="1">
      <c r="A11" s="224"/>
      <c r="B11" s="224"/>
      <c r="C11" s="28"/>
      <c r="D11" s="28"/>
      <c r="E11" s="29" t="s">
        <v>22</v>
      </c>
      <c r="F11" s="30"/>
      <c r="G11" s="234" t="s">
        <v>23</v>
      </c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6"/>
      <c r="V11" s="18"/>
      <c r="W11" s="19"/>
      <c r="X11" s="20"/>
    </row>
    <row r="12" spans="1:30" ht="82.5" customHeight="1">
      <c r="A12" s="224"/>
      <c r="B12" s="224"/>
      <c r="C12" s="28"/>
      <c r="D12" s="28"/>
      <c r="E12" s="31" t="s">
        <v>24</v>
      </c>
      <c r="F12" s="30"/>
      <c r="G12" s="24" t="s">
        <v>25</v>
      </c>
      <c r="H12" s="25"/>
      <c r="I12" s="25"/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18"/>
      <c r="W12" s="19"/>
      <c r="X12" s="20"/>
    </row>
    <row r="13" spans="1:30" ht="82.5" customHeight="1">
      <c r="A13" s="224"/>
      <c r="B13" s="224"/>
      <c r="C13" s="28"/>
      <c r="D13" s="28"/>
      <c r="E13" s="29" t="s">
        <v>26</v>
      </c>
      <c r="F13" s="30"/>
      <c r="G13" s="234" t="s">
        <v>23</v>
      </c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6"/>
      <c r="V13" s="18"/>
      <c r="W13" s="19"/>
      <c r="X13" s="20"/>
    </row>
    <row r="14" spans="1:30" ht="82.5" customHeight="1">
      <c r="A14" s="243"/>
      <c r="B14" s="244"/>
      <c r="C14" s="28"/>
      <c r="D14" s="28"/>
      <c r="E14" s="31" t="s">
        <v>27</v>
      </c>
      <c r="F14" s="30"/>
      <c r="G14" s="24" t="s">
        <v>21</v>
      </c>
      <c r="H14" s="25"/>
      <c r="I14" s="25"/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>
        <v>1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1</v>
      </c>
      <c r="V14" s="18"/>
      <c r="W14" s="19"/>
      <c r="X14" s="20"/>
    </row>
    <row r="15" spans="1:30" ht="186" customHeight="1">
      <c r="A15" s="248"/>
      <c r="B15" s="249"/>
      <c r="C15" s="28"/>
      <c r="D15" s="28"/>
      <c r="E15" s="29" t="s">
        <v>28</v>
      </c>
      <c r="F15" s="30"/>
      <c r="G15" s="234" t="s">
        <v>23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  <c r="V15" s="18"/>
      <c r="W15" s="19"/>
      <c r="X15" s="20"/>
    </row>
    <row r="16" spans="1:30" ht="82.5" customHeight="1">
      <c r="A16" s="243"/>
      <c r="B16" s="244"/>
      <c r="C16" s="21"/>
      <c r="D16" s="21"/>
      <c r="E16" s="32" t="s">
        <v>29</v>
      </c>
      <c r="F16" s="23"/>
      <c r="G16" s="24" t="s">
        <v>21</v>
      </c>
      <c r="H16" s="25"/>
      <c r="I16" s="25"/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18"/>
      <c r="W16" s="19"/>
      <c r="X16" s="20"/>
    </row>
    <row r="17" spans="1:24" ht="192" customHeight="1">
      <c r="A17" s="245"/>
      <c r="B17" s="246"/>
      <c r="C17" s="33"/>
      <c r="D17" s="33"/>
      <c r="E17" s="29" t="s">
        <v>30</v>
      </c>
      <c r="F17" s="30"/>
      <c r="G17" s="234" t="s">
        <v>23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  <c r="V17" s="18"/>
      <c r="W17" s="19"/>
      <c r="X17" s="20"/>
    </row>
    <row r="18" spans="1:24" ht="82.5" customHeight="1">
      <c r="A18" s="224"/>
      <c r="B18" s="224"/>
      <c r="C18" s="33"/>
      <c r="D18" s="33"/>
      <c r="E18" s="32" t="s">
        <v>31</v>
      </c>
      <c r="F18" s="30"/>
      <c r="G18" s="24" t="s">
        <v>21</v>
      </c>
      <c r="H18" s="25"/>
      <c r="I18" s="25"/>
      <c r="J18" s="26">
        <v>1</v>
      </c>
      <c r="K18" s="26">
        <v>1</v>
      </c>
      <c r="L18" s="26">
        <v>1</v>
      </c>
      <c r="M18" s="26">
        <v>1</v>
      </c>
      <c r="N18" s="26">
        <v>1</v>
      </c>
      <c r="O18" s="26">
        <v>1</v>
      </c>
      <c r="P18" s="26">
        <v>1</v>
      </c>
      <c r="Q18" s="26">
        <v>1</v>
      </c>
      <c r="R18" s="26">
        <v>1</v>
      </c>
      <c r="S18" s="26">
        <v>1</v>
      </c>
      <c r="T18" s="26">
        <v>1</v>
      </c>
      <c r="U18" s="26">
        <v>1</v>
      </c>
      <c r="V18" s="18"/>
      <c r="W18" s="19"/>
      <c r="X18" s="20"/>
    </row>
    <row r="19" spans="1:24" ht="146.25" customHeight="1">
      <c r="A19" s="224"/>
      <c r="B19" s="224"/>
      <c r="C19" s="33"/>
      <c r="D19" s="33"/>
      <c r="E19" s="29" t="s">
        <v>32</v>
      </c>
      <c r="F19" s="30"/>
      <c r="G19" s="228" t="s">
        <v>23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30"/>
      <c r="V19" s="18"/>
      <c r="W19" s="19"/>
      <c r="X19" s="20"/>
    </row>
    <row r="20" spans="1:24" ht="82.5" customHeight="1">
      <c r="A20" s="224"/>
      <c r="B20" s="224"/>
      <c r="C20" s="33"/>
      <c r="D20" s="33"/>
      <c r="E20" s="32" t="s">
        <v>33</v>
      </c>
      <c r="F20" s="30"/>
      <c r="G20" s="24" t="s">
        <v>21</v>
      </c>
      <c r="H20" s="25"/>
      <c r="I20" s="25"/>
      <c r="J20" s="26">
        <v>1</v>
      </c>
      <c r="K20" s="26">
        <v>1</v>
      </c>
      <c r="L20" s="26">
        <v>1</v>
      </c>
      <c r="M20" s="26">
        <v>1</v>
      </c>
      <c r="N20" s="26">
        <v>1</v>
      </c>
      <c r="O20" s="26">
        <v>1</v>
      </c>
      <c r="P20" s="26">
        <v>1</v>
      </c>
      <c r="Q20" s="26">
        <v>1</v>
      </c>
      <c r="R20" s="26">
        <v>1</v>
      </c>
      <c r="S20" s="26">
        <v>1</v>
      </c>
      <c r="T20" s="26">
        <v>1</v>
      </c>
      <c r="U20" s="26">
        <v>1</v>
      </c>
      <c r="V20" s="18"/>
      <c r="W20" s="19"/>
      <c r="X20" s="20"/>
    </row>
    <row r="21" spans="1:24" ht="141.75" customHeight="1">
      <c r="A21" s="224"/>
      <c r="B21" s="224"/>
      <c r="C21" s="33"/>
      <c r="D21" s="33"/>
      <c r="E21" s="29" t="s">
        <v>34</v>
      </c>
      <c r="F21" s="30"/>
      <c r="G21" s="234" t="s">
        <v>23</v>
      </c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6"/>
      <c r="V21" s="18"/>
      <c r="W21" s="19"/>
      <c r="X21" s="20"/>
    </row>
    <row r="22" spans="1:24" ht="82.5" customHeight="1">
      <c r="A22" s="224"/>
      <c r="B22" s="224"/>
      <c r="C22" s="33"/>
      <c r="D22" s="33"/>
      <c r="E22" s="32" t="s">
        <v>35</v>
      </c>
      <c r="F22" s="30"/>
      <c r="G22" s="24" t="s">
        <v>21</v>
      </c>
      <c r="H22" s="25"/>
      <c r="I22" s="25"/>
      <c r="J22" s="26">
        <v>1</v>
      </c>
      <c r="K22" s="26">
        <v>1</v>
      </c>
      <c r="L22" s="26">
        <v>1</v>
      </c>
      <c r="M22" s="26">
        <v>1</v>
      </c>
      <c r="N22" s="26">
        <v>1</v>
      </c>
      <c r="O22" s="26">
        <v>1</v>
      </c>
      <c r="P22" s="26">
        <v>1</v>
      </c>
      <c r="Q22" s="26">
        <v>1</v>
      </c>
      <c r="R22" s="26">
        <v>1</v>
      </c>
      <c r="S22" s="26">
        <v>1</v>
      </c>
      <c r="T22" s="26">
        <v>1</v>
      </c>
      <c r="U22" s="26">
        <v>1</v>
      </c>
      <c r="V22" s="18"/>
      <c r="W22" s="19"/>
      <c r="X22" s="20"/>
    </row>
    <row r="23" spans="1:24" ht="312" customHeight="1">
      <c r="A23" s="224"/>
      <c r="B23" s="224"/>
      <c r="C23" s="33"/>
      <c r="D23" s="33"/>
      <c r="E23" s="29" t="s">
        <v>36</v>
      </c>
      <c r="F23" s="30"/>
      <c r="G23" s="234" t="s">
        <v>23</v>
      </c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6"/>
      <c r="V23" s="18"/>
      <c r="W23" s="19"/>
      <c r="X23" s="20"/>
    </row>
    <row r="24" spans="1:24" ht="82.5" customHeight="1">
      <c r="A24" s="224"/>
      <c r="B24" s="224"/>
      <c r="C24" s="33"/>
      <c r="D24" s="33"/>
      <c r="E24" s="32" t="s">
        <v>37</v>
      </c>
      <c r="F24" s="30"/>
      <c r="G24" s="24" t="s">
        <v>21</v>
      </c>
      <c r="H24" s="25"/>
      <c r="I24" s="25"/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18"/>
      <c r="W24" s="19"/>
      <c r="X24" s="20"/>
    </row>
    <row r="25" spans="1:24" ht="174" customHeight="1">
      <c r="A25" s="224"/>
      <c r="B25" s="224"/>
      <c r="C25" s="33"/>
      <c r="D25" s="33"/>
      <c r="E25" s="29" t="s">
        <v>38</v>
      </c>
      <c r="F25" s="30"/>
      <c r="G25" s="234" t="s">
        <v>23</v>
      </c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6"/>
      <c r="V25" s="18"/>
      <c r="W25" s="19"/>
      <c r="X25" s="20"/>
    </row>
    <row r="26" spans="1:24" ht="82.5" customHeight="1">
      <c r="A26" s="224"/>
      <c r="B26" s="224"/>
      <c r="C26" s="33"/>
      <c r="D26" s="33"/>
      <c r="E26" s="32" t="s">
        <v>39</v>
      </c>
      <c r="F26" s="30"/>
      <c r="G26" s="24" t="s">
        <v>25</v>
      </c>
      <c r="H26" s="25"/>
      <c r="I26" s="25"/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26">
        <v>1</v>
      </c>
      <c r="V26" s="18"/>
      <c r="W26" s="19"/>
      <c r="X26" s="20"/>
    </row>
    <row r="27" spans="1:24" ht="142.5" customHeight="1">
      <c r="A27" s="224"/>
      <c r="B27" s="224"/>
      <c r="C27" s="33"/>
      <c r="D27" s="33"/>
      <c r="E27" s="29" t="s">
        <v>40</v>
      </c>
      <c r="F27" s="30"/>
      <c r="G27" s="234" t="s">
        <v>23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6"/>
      <c r="V27" s="18"/>
      <c r="W27" s="19"/>
      <c r="X27" s="20"/>
    </row>
    <row r="28" spans="1:24" ht="82.5" customHeight="1">
      <c r="A28" s="224"/>
      <c r="B28" s="224"/>
      <c r="C28" s="33"/>
      <c r="D28" s="33"/>
      <c r="E28" s="32" t="s">
        <v>41</v>
      </c>
      <c r="F28" s="30"/>
      <c r="G28" s="24" t="s">
        <v>25</v>
      </c>
      <c r="H28" s="25"/>
      <c r="I28" s="25"/>
      <c r="J28" s="26">
        <v>1</v>
      </c>
      <c r="K28" s="26">
        <v>1</v>
      </c>
      <c r="L28" s="26">
        <v>1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6">
        <v>1</v>
      </c>
      <c r="S28" s="26">
        <v>1</v>
      </c>
      <c r="T28" s="26">
        <v>1</v>
      </c>
      <c r="U28" s="26">
        <v>1</v>
      </c>
      <c r="V28" s="18"/>
      <c r="W28" s="19"/>
      <c r="X28" s="20"/>
    </row>
    <row r="29" spans="1:24" ht="105" customHeight="1">
      <c r="A29" s="224"/>
      <c r="B29" s="224"/>
      <c r="C29" s="33"/>
      <c r="D29" s="33"/>
      <c r="E29" s="29" t="s">
        <v>42</v>
      </c>
      <c r="F29" s="30"/>
      <c r="G29" s="234" t="s">
        <v>23</v>
      </c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6"/>
      <c r="V29" s="18"/>
      <c r="W29" s="19"/>
      <c r="X29" s="20"/>
    </row>
    <row r="30" spans="1:24" ht="82.5" customHeight="1">
      <c r="A30" s="224"/>
      <c r="B30" s="224"/>
      <c r="C30" s="33"/>
      <c r="D30" s="33"/>
      <c r="E30" s="32" t="s">
        <v>43</v>
      </c>
      <c r="F30" s="30"/>
      <c r="G30" s="24" t="s">
        <v>21</v>
      </c>
      <c r="H30" s="25"/>
      <c r="I30" s="25"/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1</v>
      </c>
      <c r="P30" s="26">
        <v>1</v>
      </c>
      <c r="Q30" s="26">
        <v>1</v>
      </c>
      <c r="R30" s="26">
        <v>1</v>
      </c>
      <c r="S30" s="26">
        <v>1</v>
      </c>
      <c r="T30" s="26">
        <v>1</v>
      </c>
      <c r="U30" s="26">
        <v>1</v>
      </c>
      <c r="V30" s="18"/>
      <c r="W30" s="19"/>
      <c r="X30" s="20"/>
    </row>
    <row r="31" spans="1:24" ht="82.5" customHeight="1">
      <c r="A31" s="224"/>
      <c r="B31" s="224"/>
      <c r="C31" s="33"/>
      <c r="D31" s="33"/>
      <c r="E31" s="29" t="s">
        <v>44</v>
      </c>
      <c r="F31" s="30"/>
      <c r="G31" s="234" t="s">
        <v>23</v>
      </c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6"/>
      <c r="V31" s="18"/>
      <c r="W31" s="19"/>
      <c r="X31" s="20"/>
    </row>
    <row r="32" spans="1:24" ht="82.5" customHeight="1">
      <c r="A32" s="224"/>
      <c r="B32" s="224"/>
      <c r="C32" s="33"/>
      <c r="D32" s="33"/>
      <c r="E32" s="32" t="s">
        <v>45</v>
      </c>
      <c r="F32" s="30"/>
      <c r="G32" s="24" t="s">
        <v>21</v>
      </c>
      <c r="H32" s="25"/>
      <c r="I32" s="25"/>
      <c r="J32" s="26">
        <v>1</v>
      </c>
      <c r="K32" s="26">
        <v>1</v>
      </c>
      <c r="L32" s="26">
        <v>1</v>
      </c>
      <c r="M32" s="26">
        <v>1</v>
      </c>
      <c r="N32" s="26">
        <v>1</v>
      </c>
      <c r="O32" s="26">
        <v>1</v>
      </c>
      <c r="P32" s="26">
        <v>1</v>
      </c>
      <c r="Q32" s="26">
        <v>1</v>
      </c>
      <c r="R32" s="26">
        <v>1</v>
      </c>
      <c r="S32" s="26">
        <v>1</v>
      </c>
      <c r="T32" s="26">
        <v>1</v>
      </c>
      <c r="U32" s="26">
        <v>1</v>
      </c>
      <c r="V32" s="18"/>
      <c r="W32" s="19"/>
      <c r="X32" s="20"/>
    </row>
    <row r="33" spans="1:24" ht="82.5" customHeight="1">
      <c r="A33" s="224"/>
      <c r="B33" s="224"/>
      <c r="C33" s="33"/>
      <c r="D33" s="33"/>
      <c r="E33" s="29" t="s">
        <v>46</v>
      </c>
      <c r="F33" s="30"/>
      <c r="G33" s="234" t="s">
        <v>23</v>
      </c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6"/>
      <c r="V33" s="18"/>
      <c r="W33" s="19"/>
      <c r="X33" s="20"/>
    </row>
    <row r="34" spans="1:24" ht="82.5" customHeight="1">
      <c r="A34" s="224"/>
      <c r="B34" s="224"/>
      <c r="C34" s="33"/>
      <c r="D34" s="33"/>
      <c r="E34" s="32" t="s">
        <v>47</v>
      </c>
      <c r="F34" s="30"/>
      <c r="G34" s="24" t="s">
        <v>25</v>
      </c>
      <c r="H34" s="25"/>
      <c r="I34" s="25"/>
      <c r="J34" s="26">
        <v>1</v>
      </c>
      <c r="K34" s="26">
        <v>1</v>
      </c>
      <c r="L34" s="26">
        <v>1</v>
      </c>
      <c r="M34" s="26">
        <v>1</v>
      </c>
      <c r="N34" s="26">
        <v>1</v>
      </c>
      <c r="O34" s="26">
        <v>1</v>
      </c>
      <c r="P34" s="26">
        <v>1</v>
      </c>
      <c r="Q34" s="26">
        <v>1</v>
      </c>
      <c r="R34" s="26">
        <v>1</v>
      </c>
      <c r="S34" s="26">
        <v>1</v>
      </c>
      <c r="T34" s="26">
        <v>1</v>
      </c>
      <c r="U34" s="26">
        <v>1</v>
      </c>
      <c r="V34" s="18"/>
      <c r="W34" s="19"/>
      <c r="X34" s="20"/>
    </row>
    <row r="35" spans="1:24" ht="82.5" customHeight="1">
      <c r="A35" s="224"/>
      <c r="B35" s="224"/>
      <c r="C35" s="33"/>
      <c r="D35" s="33"/>
      <c r="E35" s="29" t="s">
        <v>48</v>
      </c>
      <c r="F35" s="30"/>
      <c r="G35" s="234" t="s">
        <v>23</v>
      </c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6"/>
      <c r="V35" s="18"/>
      <c r="W35" s="19"/>
      <c r="X35" s="20"/>
    </row>
    <row r="36" spans="1:24" ht="13.5" customHeight="1">
      <c r="A36" s="242" t="s">
        <v>49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18"/>
      <c r="W36" s="19"/>
      <c r="X36" s="20"/>
    </row>
    <row r="37" spans="1:24" ht="82.5" customHeight="1">
      <c r="A37" s="224"/>
      <c r="B37" s="224"/>
      <c r="C37" s="34"/>
      <c r="D37" s="34"/>
      <c r="E37" s="32" t="s">
        <v>50</v>
      </c>
      <c r="F37" s="23"/>
      <c r="G37" s="24" t="s">
        <v>21</v>
      </c>
      <c r="H37" s="25"/>
      <c r="I37" s="25"/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18"/>
      <c r="W37" s="19"/>
      <c r="X37" s="20"/>
    </row>
    <row r="38" spans="1:24" ht="82.5" customHeight="1">
      <c r="A38" s="224"/>
      <c r="B38" s="224"/>
      <c r="C38" s="33"/>
      <c r="D38" s="33"/>
      <c r="E38" s="29" t="s">
        <v>51</v>
      </c>
      <c r="F38" s="30"/>
      <c r="G38" s="234" t="s">
        <v>23</v>
      </c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6"/>
      <c r="V38" s="18"/>
      <c r="W38" s="19"/>
      <c r="X38" s="20"/>
    </row>
    <row r="39" spans="1:24" ht="82.5" customHeight="1">
      <c r="A39" s="224"/>
      <c r="B39" s="224"/>
      <c r="C39" s="33"/>
      <c r="D39" s="33"/>
      <c r="E39" s="32" t="s">
        <v>52</v>
      </c>
      <c r="F39" s="30"/>
      <c r="G39" s="24" t="s">
        <v>21</v>
      </c>
      <c r="H39" s="25"/>
      <c r="I39" s="25"/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1</v>
      </c>
      <c r="R39" s="26">
        <v>1</v>
      </c>
      <c r="S39" s="26">
        <v>1</v>
      </c>
      <c r="T39" s="26">
        <v>1</v>
      </c>
      <c r="U39" s="26">
        <v>1</v>
      </c>
      <c r="V39" s="18"/>
      <c r="W39" s="19"/>
      <c r="X39" s="20"/>
    </row>
    <row r="40" spans="1:24" ht="174" customHeight="1">
      <c r="A40" s="224"/>
      <c r="B40" s="224"/>
      <c r="C40" s="33"/>
      <c r="D40" s="33"/>
      <c r="E40" s="29" t="s">
        <v>53</v>
      </c>
      <c r="F40" s="30"/>
      <c r="G40" s="228" t="s">
        <v>54</v>
      </c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30"/>
      <c r="V40" s="18"/>
      <c r="W40" s="19"/>
      <c r="X40" s="20"/>
    </row>
    <row r="41" spans="1:24" ht="82.5" customHeight="1">
      <c r="A41" s="224"/>
      <c r="B41" s="224"/>
      <c r="C41" s="33"/>
      <c r="D41" s="33"/>
      <c r="E41" s="32" t="s">
        <v>55</v>
      </c>
      <c r="F41" s="30"/>
      <c r="G41" s="24" t="s">
        <v>21</v>
      </c>
      <c r="H41" s="25"/>
      <c r="I41" s="25"/>
      <c r="J41" s="26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1</v>
      </c>
      <c r="U41" s="26">
        <v>1</v>
      </c>
      <c r="V41" s="18"/>
      <c r="W41" s="19"/>
      <c r="X41" s="20"/>
    </row>
    <row r="42" spans="1:24" ht="136.5" customHeight="1">
      <c r="A42" s="224"/>
      <c r="B42" s="224"/>
      <c r="C42" s="33"/>
      <c r="D42" s="33"/>
      <c r="E42" s="35" t="s">
        <v>56</v>
      </c>
      <c r="F42" s="30"/>
      <c r="G42" s="234" t="s">
        <v>23</v>
      </c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6"/>
      <c r="V42" s="18"/>
      <c r="W42" s="19"/>
      <c r="X42" s="20"/>
    </row>
    <row r="43" spans="1:24" ht="82.5" customHeight="1">
      <c r="A43" s="224"/>
      <c r="B43" s="224"/>
      <c r="C43" s="33"/>
      <c r="D43" s="33"/>
      <c r="E43" s="22" t="s">
        <v>57</v>
      </c>
      <c r="F43" s="30"/>
      <c r="G43" s="24" t="s">
        <v>58</v>
      </c>
      <c r="H43" s="25"/>
      <c r="I43" s="25"/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>
        <v>1</v>
      </c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26">
        <v>1</v>
      </c>
      <c r="V43" s="18"/>
      <c r="W43" s="19"/>
      <c r="X43" s="20"/>
    </row>
    <row r="44" spans="1:24" ht="236.25" customHeight="1">
      <c r="A44" s="224"/>
      <c r="B44" s="224"/>
      <c r="C44" s="33"/>
      <c r="D44" s="33"/>
      <c r="E44" s="29" t="s">
        <v>59</v>
      </c>
      <c r="F44" s="30"/>
      <c r="G44" s="234" t="s">
        <v>23</v>
      </c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6"/>
      <c r="V44" s="18"/>
      <c r="W44" s="19"/>
      <c r="X44" s="20"/>
    </row>
    <row r="45" spans="1:24" ht="82.5" customHeight="1">
      <c r="A45" s="224"/>
      <c r="B45" s="224"/>
      <c r="C45" s="33"/>
      <c r="D45" s="33"/>
      <c r="E45" s="32" t="s">
        <v>60</v>
      </c>
      <c r="F45" s="30"/>
      <c r="G45" s="24" t="s">
        <v>21</v>
      </c>
      <c r="H45" s="25"/>
      <c r="I45" s="25"/>
      <c r="J45" s="26">
        <v>1</v>
      </c>
      <c r="K45" s="26">
        <v>1</v>
      </c>
      <c r="L45" s="26">
        <v>1</v>
      </c>
      <c r="M45" s="26">
        <v>1</v>
      </c>
      <c r="N45" s="26">
        <v>1</v>
      </c>
      <c r="O45" s="26">
        <v>1</v>
      </c>
      <c r="P45" s="26">
        <v>1</v>
      </c>
      <c r="Q45" s="26">
        <v>1</v>
      </c>
      <c r="R45" s="26">
        <v>1</v>
      </c>
      <c r="S45" s="26">
        <v>1</v>
      </c>
      <c r="T45" s="26">
        <v>1</v>
      </c>
      <c r="U45" s="26">
        <v>1</v>
      </c>
      <c r="V45" s="18"/>
      <c r="W45" s="19"/>
      <c r="X45" s="20"/>
    </row>
    <row r="46" spans="1:24" ht="82.5" customHeight="1">
      <c r="A46" s="224"/>
      <c r="B46" s="224"/>
      <c r="C46" s="33"/>
      <c r="D46" s="33"/>
      <c r="E46" s="35" t="s">
        <v>61</v>
      </c>
      <c r="F46" s="30"/>
      <c r="G46" s="234" t="s">
        <v>23</v>
      </c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6"/>
      <c r="V46" s="18"/>
      <c r="W46" s="19"/>
      <c r="X46" s="20"/>
    </row>
    <row r="47" spans="1:24" ht="82.5" customHeight="1">
      <c r="A47" s="224"/>
      <c r="B47" s="224"/>
      <c r="C47" s="33"/>
      <c r="D47" s="33"/>
      <c r="E47" s="22" t="s">
        <v>62</v>
      </c>
      <c r="F47" s="30"/>
      <c r="G47" s="24" t="s">
        <v>21</v>
      </c>
      <c r="H47" s="25"/>
      <c r="I47" s="25"/>
      <c r="J47" s="26">
        <v>1</v>
      </c>
      <c r="K47" s="26">
        <v>1</v>
      </c>
      <c r="L47" s="26">
        <v>1</v>
      </c>
      <c r="M47" s="26">
        <v>1</v>
      </c>
      <c r="N47" s="26">
        <v>1</v>
      </c>
      <c r="O47" s="26">
        <v>1</v>
      </c>
      <c r="P47" s="26">
        <v>1</v>
      </c>
      <c r="Q47" s="26">
        <v>1</v>
      </c>
      <c r="R47" s="26">
        <v>1</v>
      </c>
      <c r="S47" s="26">
        <v>1</v>
      </c>
      <c r="T47" s="26">
        <v>1</v>
      </c>
      <c r="U47" s="26">
        <v>1</v>
      </c>
      <c r="V47" s="18"/>
      <c r="W47" s="19"/>
      <c r="X47" s="20"/>
    </row>
    <row r="48" spans="1:24" ht="171" customHeight="1">
      <c r="A48" s="224"/>
      <c r="B48" s="224"/>
      <c r="C48" s="33"/>
      <c r="D48" s="33"/>
      <c r="E48" s="35" t="s">
        <v>63</v>
      </c>
      <c r="F48" s="30"/>
      <c r="G48" s="234" t="s">
        <v>23</v>
      </c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6"/>
      <c r="V48" s="18"/>
      <c r="W48" s="19"/>
      <c r="X48" s="20"/>
    </row>
    <row r="49" spans="1:24" ht="82.5" customHeight="1">
      <c r="A49" s="224"/>
      <c r="B49" s="224"/>
      <c r="C49" s="33"/>
      <c r="D49" s="33"/>
      <c r="E49" s="22" t="s">
        <v>64</v>
      </c>
      <c r="F49" s="30"/>
      <c r="G49" s="225" t="s">
        <v>65</v>
      </c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8"/>
      <c r="V49" s="18"/>
      <c r="W49" s="19"/>
      <c r="X49" s="20"/>
    </row>
    <row r="50" spans="1:24" ht="82.5" customHeight="1">
      <c r="A50" s="224"/>
      <c r="B50" s="224"/>
      <c r="C50" s="33"/>
      <c r="D50" s="33"/>
      <c r="E50" s="29" t="s">
        <v>66</v>
      </c>
      <c r="F50" s="30"/>
      <c r="G50" s="239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1"/>
      <c r="V50" s="18"/>
      <c r="W50" s="19"/>
      <c r="X50" s="20"/>
    </row>
    <row r="51" spans="1:24" ht="82.5" customHeight="1">
      <c r="A51" s="224"/>
      <c r="B51" s="224"/>
      <c r="C51" s="33"/>
      <c r="D51" s="33"/>
      <c r="E51" s="32" t="s">
        <v>67</v>
      </c>
      <c r="F51" s="30"/>
      <c r="G51" s="24" t="s">
        <v>68</v>
      </c>
      <c r="H51" s="25"/>
      <c r="I51" s="25"/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18"/>
      <c r="W51" s="19"/>
      <c r="X51" s="20"/>
    </row>
    <row r="52" spans="1:24" ht="139.5" customHeight="1">
      <c r="A52" s="224"/>
      <c r="B52" s="224"/>
      <c r="C52" s="33"/>
      <c r="D52" s="33"/>
      <c r="E52" s="35" t="s">
        <v>69</v>
      </c>
      <c r="F52" s="30"/>
      <c r="G52" s="228" t="s">
        <v>70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30"/>
      <c r="V52" s="18"/>
      <c r="W52" s="19"/>
      <c r="X52" s="20"/>
    </row>
    <row r="53" spans="1:24" s="39" customFormat="1" ht="18.75" customHeight="1">
      <c r="A53" s="231" t="s">
        <v>71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3"/>
      <c r="V53" s="36"/>
      <c r="W53" s="37"/>
      <c r="X53" s="38"/>
    </row>
    <row r="54" spans="1:24" s="45" customFormat="1" ht="82.5" customHeight="1">
      <c r="A54" s="224"/>
      <c r="B54" s="224"/>
      <c r="C54" s="40"/>
      <c r="D54" s="40"/>
      <c r="E54" s="41" t="s">
        <v>72</v>
      </c>
      <c r="F54" s="40"/>
      <c r="G54" s="225" t="s">
        <v>73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7"/>
      <c r="V54" s="42"/>
      <c r="W54" s="43"/>
      <c r="X54" s="44"/>
    </row>
    <row r="55" spans="1:24" s="45" customFormat="1" ht="131.25" customHeight="1">
      <c r="A55" s="224"/>
      <c r="B55" s="224"/>
      <c r="C55" s="40"/>
      <c r="D55" s="40"/>
      <c r="E55" s="46" t="s">
        <v>74</v>
      </c>
      <c r="F55" s="40"/>
      <c r="G55" s="228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30"/>
      <c r="V55" s="42"/>
      <c r="W55" s="43"/>
      <c r="X55" s="44"/>
    </row>
    <row r="56" spans="1:24" s="45" customFormat="1" ht="82.5" customHeight="1">
      <c r="A56" s="224"/>
      <c r="B56" s="224"/>
      <c r="C56" s="40"/>
      <c r="D56" s="40"/>
      <c r="E56" s="47" t="s">
        <v>75</v>
      </c>
      <c r="F56" s="40"/>
      <c r="G56" s="225" t="s">
        <v>76</v>
      </c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7"/>
      <c r="V56" s="42"/>
      <c r="W56" s="43"/>
      <c r="X56" s="44"/>
    </row>
    <row r="57" spans="1:24" s="45" customFormat="1" ht="126" customHeight="1">
      <c r="A57" s="224"/>
      <c r="B57" s="224"/>
      <c r="C57" s="48"/>
      <c r="D57" s="49"/>
      <c r="E57" s="46" t="s">
        <v>77</v>
      </c>
      <c r="F57" s="50"/>
      <c r="G57" s="228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30"/>
      <c r="V57" s="42"/>
      <c r="W57" s="43"/>
      <c r="X57" s="44"/>
    </row>
    <row r="58" spans="1:24" s="45" customFormat="1" ht="82.5" customHeight="1">
      <c r="A58" s="224"/>
      <c r="B58" s="224"/>
      <c r="C58" s="40"/>
      <c r="D58" s="40"/>
      <c r="E58" s="47" t="s">
        <v>78</v>
      </c>
      <c r="F58" s="40"/>
      <c r="G58" s="225" t="s">
        <v>79</v>
      </c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7"/>
      <c r="V58" s="42"/>
      <c r="W58" s="43"/>
      <c r="X58" s="44"/>
    </row>
    <row r="59" spans="1:24" s="45" customFormat="1" ht="108.75" customHeight="1">
      <c r="A59" s="224"/>
      <c r="B59" s="224"/>
      <c r="C59" s="40"/>
      <c r="D59" s="40"/>
      <c r="E59" s="46" t="s">
        <v>80</v>
      </c>
      <c r="F59" s="40"/>
      <c r="G59" s="228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30"/>
      <c r="V59" s="42"/>
      <c r="W59" s="43"/>
      <c r="X59" s="44"/>
    </row>
    <row r="60" spans="1:24" s="45" customFormat="1" ht="82.5" customHeight="1">
      <c r="A60" s="224"/>
      <c r="B60" s="224"/>
      <c r="C60" s="40"/>
      <c r="D60" s="40"/>
      <c r="E60" s="47" t="s">
        <v>81</v>
      </c>
      <c r="F60" s="40"/>
      <c r="G60" s="225" t="s">
        <v>82</v>
      </c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7"/>
      <c r="V60" s="42"/>
      <c r="W60" s="43"/>
      <c r="X60" s="44"/>
    </row>
    <row r="61" spans="1:24" s="45" customFormat="1" ht="82.5" customHeight="1">
      <c r="A61" s="224"/>
      <c r="B61" s="224"/>
      <c r="C61" s="40"/>
      <c r="D61" s="40"/>
      <c r="E61" s="51" t="s">
        <v>83</v>
      </c>
      <c r="F61" s="40"/>
      <c r="G61" s="228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30"/>
      <c r="V61" s="42"/>
      <c r="W61" s="43"/>
      <c r="X61" s="44"/>
    </row>
    <row r="62" spans="1:24" s="45" customFormat="1" ht="82.5" customHeight="1">
      <c r="A62" s="224"/>
      <c r="B62" s="224"/>
      <c r="C62" s="40"/>
      <c r="D62" s="40"/>
      <c r="E62" s="41" t="s">
        <v>84</v>
      </c>
      <c r="F62" s="40"/>
      <c r="G62" s="225" t="s">
        <v>82</v>
      </c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7"/>
      <c r="V62" s="42"/>
      <c r="W62" s="43"/>
      <c r="X62" s="44"/>
    </row>
    <row r="63" spans="1:24" s="45" customFormat="1" ht="82.5" customHeight="1">
      <c r="A63" s="224"/>
      <c r="B63" s="224"/>
      <c r="C63" s="40"/>
      <c r="D63" s="40"/>
      <c r="E63" s="46" t="s">
        <v>85</v>
      </c>
      <c r="F63" s="40"/>
      <c r="G63" s="228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30"/>
      <c r="V63" s="42"/>
      <c r="W63" s="43"/>
      <c r="X63" s="44"/>
    </row>
    <row r="64" spans="1:24" s="45" customFormat="1" ht="82.5" customHeight="1">
      <c r="A64" s="224"/>
      <c r="B64" s="224"/>
      <c r="C64" s="40"/>
      <c r="D64" s="40"/>
      <c r="E64" s="47" t="s">
        <v>86</v>
      </c>
      <c r="F64" s="40"/>
      <c r="G64" s="225" t="s">
        <v>87</v>
      </c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7"/>
      <c r="V64" s="42"/>
      <c r="W64" s="43"/>
      <c r="X64" s="44"/>
    </row>
    <row r="65" spans="1:24" s="45" customFormat="1" ht="82.5" customHeight="1">
      <c r="A65" s="224"/>
      <c r="B65" s="224"/>
      <c r="C65" s="40"/>
      <c r="D65" s="40"/>
      <c r="E65" s="49"/>
      <c r="F65" s="40"/>
      <c r="G65" s="228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30"/>
      <c r="V65" s="42"/>
      <c r="W65" s="43"/>
      <c r="X65" s="44"/>
    </row>
    <row r="66" spans="1:24" s="54" customFormat="1" ht="83.25" customHeight="1">
      <c r="A66" s="217" t="s">
        <v>88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52"/>
      <c r="W66" s="53"/>
      <c r="X66" s="44"/>
    </row>
    <row r="67" spans="1:24" s="54" customFormat="1" ht="27.75" customHeight="1">
      <c r="A67" s="217" t="s">
        <v>89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52"/>
      <c r="W67" s="53"/>
      <c r="X67" s="44"/>
    </row>
    <row r="68" spans="1:24" s="45" customFormat="1" ht="9.75" customHeight="1">
      <c r="A68" s="218" t="s">
        <v>90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20"/>
      <c r="V68" s="42"/>
      <c r="W68" s="43"/>
      <c r="X68" s="44"/>
    </row>
    <row r="69" spans="1:24" s="58" customFormat="1" ht="24.75" customHeight="1">
      <c r="A69" s="221" t="s">
        <v>91</v>
      </c>
      <c r="B69" s="222"/>
      <c r="C69" s="222"/>
      <c r="D69" s="222"/>
      <c r="E69" s="223"/>
      <c r="F69" s="55"/>
      <c r="G69" s="55"/>
      <c r="H69" s="55"/>
      <c r="I69" s="56"/>
      <c r="J69" s="13">
        <v>42370</v>
      </c>
      <c r="K69" s="13">
        <v>42401</v>
      </c>
      <c r="L69" s="13">
        <v>42430</v>
      </c>
      <c r="M69" s="13">
        <v>42461</v>
      </c>
      <c r="N69" s="14">
        <v>42491</v>
      </c>
      <c r="O69" s="14">
        <v>42522</v>
      </c>
      <c r="P69" s="14">
        <v>42552</v>
      </c>
      <c r="Q69" s="14">
        <v>42583</v>
      </c>
      <c r="R69" s="14">
        <v>42614</v>
      </c>
      <c r="S69" s="13">
        <v>42644</v>
      </c>
      <c r="T69" s="13">
        <v>42675</v>
      </c>
      <c r="U69" s="13">
        <v>42705</v>
      </c>
      <c r="V69" s="57"/>
      <c r="W69" s="55"/>
      <c r="X69" s="55"/>
    </row>
    <row r="70" spans="1:24" s="73" customFormat="1" ht="6.75" customHeight="1">
      <c r="A70" s="59">
        <v>1</v>
      </c>
      <c r="B70" s="60" t="s">
        <v>92</v>
      </c>
      <c r="C70" s="61">
        <v>14487.1</v>
      </c>
      <c r="D70" s="62">
        <f>(C70*1.85*12)/1000</f>
        <v>321.61361999999997</v>
      </c>
      <c r="E70" s="63" t="s">
        <v>93</v>
      </c>
      <c r="F70" s="10" t="s">
        <v>94</v>
      </c>
      <c r="G70" s="64">
        <v>45</v>
      </c>
      <c r="H70" s="65">
        <v>2.5</v>
      </c>
      <c r="I70" s="66">
        <f t="shared" ref="I70:I137" si="0">G70*H70</f>
        <v>112.5</v>
      </c>
      <c r="J70" s="67"/>
      <c r="K70" s="67"/>
      <c r="L70" s="67"/>
      <c r="M70" s="67"/>
      <c r="N70" s="68"/>
      <c r="O70" s="69">
        <f>I70</f>
        <v>112.5</v>
      </c>
      <c r="P70" s="68"/>
      <c r="Q70" s="68"/>
      <c r="R70" s="68"/>
      <c r="S70" s="67"/>
      <c r="T70" s="67"/>
      <c r="U70" s="67"/>
      <c r="V70" s="70">
        <f>SUM(I70:I75)</f>
        <v>664.5</v>
      </c>
      <c r="W70" s="71">
        <f>D70-V70</f>
        <v>-342.88638000000003</v>
      </c>
      <c r="X70" s="72" t="str">
        <f>IF(W70&gt;0,"НЕДОВЫПОЛНЕНИЕ",IF(W70&lt;0,"ПЕРЕРАСХОД"))</f>
        <v>ПЕРЕРАСХОД</v>
      </c>
    </row>
    <row r="71" spans="1:24" s="73" customFormat="1" ht="6.75" customHeight="1">
      <c r="A71" s="59"/>
      <c r="B71" s="63"/>
      <c r="C71" s="74"/>
      <c r="D71" s="67"/>
      <c r="E71" s="63" t="s">
        <v>95</v>
      </c>
      <c r="F71" s="10" t="s">
        <v>96</v>
      </c>
      <c r="G71" s="64">
        <v>1</v>
      </c>
      <c r="H71" s="75">
        <v>35</v>
      </c>
      <c r="I71" s="66">
        <f t="shared" si="0"/>
        <v>35</v>
      </c>
      <c r="J71" s="67"/>
      <c r="K71" s="67"/>
      <c r="L71" s="67"/>
      <c r="M71" s="67"/>
      <c r="N71" s="68"/>
      <c r="O71" s="68"/>
      <c r="P71" s="69">
        <f>I71</f>
        <v>35</v>
      </c>
      <c r="Q71" s="68"/>
      <c r="R71" s="68"/>
      <c r="S71" s="67"/>
      <c r="T71" s="67"/>
      <c r="U71" s="67"/>
      <c r="V71" s="76"/>
      <c r="W71" s="67"/>
      <c r="X71" s="67"/>
    </row>
    <row r="72" spans="1:24" s="73" customFormat="1" ht="6.75" customHeight="1">
      <c r="A72" s="59"/>
      <c r="B72" s="63"/>
      <c r="C72" s="74"/>
      <c r="D72" s="67"/>
      <c r="E72" s="63" t="s">
        <v>97</v>
      </c>
      <c r="F72" s="10" t="s">
        <v>98</v>
      </c>
      <c r="G72" s="64">
        <v>5</v>
      </c>
      <c r="H72" s="75">
        <v>0.8</v>
      </c>
      <c r="I72" s="66">
        <f t="shared" si="0"/>
        <v>4</v>
      </c>
      <c r="J72" s="67"/>
      <c r="K72" s="67"/>
      <c r="L72" s="67"/>
      <c r="M72" s="67"/>
      <c r="N72" s="68"/>
      <c r="O72" s="69">
        <f>I72</f>
        <v>4</v>
      </c>
      <c r="P72" s="68"/>
      <c r="Q72" s="68"/>
      <c r="R72" s="68"/>
      <c r="S72" s="67"/>
      <c r="T72" s="67"/>
      <c r="U72" s="67"/>
      <c r="V72" s="76"/>
      <c r="W72" s="67"/>
      <c r="X72" s="67"/>
    </row>
    <row r="73" spans="1:24" s="73" customFormat="1" ht="6.75" customHeight="1">
      <c r="A73" s="59"/>
      <c r="B73" s="63"/>
      <c r="C73" s="74"/>
      <c r="D73" s="67"/>
      <c r="E73" s="63" t="s">
        <v>99</v>
      </c>
      <c r="F73" s="10" t="s">
        <v>100</v>
      </c>
      <c r="G73" s="64">
        <v>2</v>
      </c>
      <c r="H73" s="75">
        <v>210</v>
      </c>
      <c r="I73" s="66">
        <f t="shared" si="0"/>
        <v>420</v>
      </c>
      <c r="J73" s="67"/>
      <c r="K73" s="67"/>
      <c r="L73" s="67"/>
      <c r="M73" s="67"/>
      <c r="N73" s="68"/>
      <c r="O73" s="68"/>
      <c r="P73" s="68"/>
      <c r="Q73" s="68"/>
      <c r="R73" s="68"/>
      <c r="S73" s="67"/>
      <c r="T73" s="67"/>
      <c r="U73" s="69">
        <f>I73</f>
        <v>420</v>
      </c>
      <c r="V73" s="76"/>
      <c r="W73" s="67"/>
      <c r="X73" s="67"/>
    </row>
    <row r="74" spans="1:24" s="73" customFormat="1" ht="6.75" customHeight="1">
      <c r="A74" s="59"/>
      <c r="B74" s="63"/>
      <c r="C74" s="74"/>
      <c r="D74" s="67"/>
      <c r="E74" s="63" t="s">
        <v>101</v>
      </c>
      <c r="F74" s="10" t="s">
        <v>102</v>
      </c>
      <c r="G74" s="64">
        <v>40</v>
      </c>
      <c r="H74" s="75">
        <v>1.2</v>
      </c>
      <c r="I74" s="66">
        <f t="shared" si="0"/>
        <v>48</v>
      </c>
      <c r="J74" s="67"/>
      <c r="K74" s="67"/>
      <c r="L74" s="67"/>
      <c r="M74" s="69">
        <f>I74</f>
        <v>48</v>
      </c>
      <c r="N74" s="68"/>
      <c r="O74" s="68"/>
      <c r="P74" s="68"/>
      <c r="Q74" s="68"/>
      <c r="R74" s="68"/>
      <c r="S74" s="67"/>
      <c r="T74" s="67"/>
      <c r="U74" s="67"/>
      <c r="V74" s="76"/>
      <c r="W74" s="67"/>
      <c r="X74" s="67"/>
    </row>
    <row r="75" spans="1:24" s="73" customFormat="1" ht="6.75" customHeight="1">
      <c r="A75" s="59"/>
      <c r="B75" s="63"/>
      <c r="C75" s="74"/>
      <c r="D75" s="67"/>
      <c r="E75" s="63" t="s">
        <v>103</v>
      </c>
      <c r="F75" s="10" t="s">
        <v>104</v>
      </c>
      <c r="G75" s="64">
        <v>30</v>
      </c>
      <c r="H75" s="75">
        <v>1.5</v>
      </c>
      <c r="I75" s="66">
        <f t="shared" si="0"/>
        <v>45</v>
      </c>
      <c r="J75" s="67"/>
      <c r="K75" s="67"/>
      <c r="L75" s="67"/>
      <c r="M75" s="69">
        <f>I75</f>
        <v>45</v>
      </c>
      <c r="N75" s="68"/>
      <c r="O75" s="68"/>
      <c r="P75" s="68"/>
      <c r="Q75" s="68"/>
      <c r="R75" s="68"/>
      <c r="S75" s="67"/>
      <c r="T75" s="67"/>
      <c r="U75" s="67"/>
      <c r="V75" s="76"/>
      <c r="W75" s="67"/>
      <c r="X75" s="67"/>
    </row>
    <row r="76" spans="1:24" s="73" customFormat="1" ht="6.75" customHeight="1">
      <c r="A76" s="59"/>
      <c r="B76" s="63"/>
      <c r="C76" s="74"/>
      <c r="D76" s="67"/>
      <c r="E76" s="63" t="s">
        <v>105</v>
      </c>
      <c r="F76" s="10"/>
      <c r="G76" s="64">
        <v>130</v>
      </c>
      <c r="H76" s="75"/>
      <c r="I76" s="66"/>
      <c r="J76" s="67"/>
      <c r="K76" s="67"/>
      <c r="L76" s="69"/>
      <c r="M76" s="67"/>
      <c r="N76" s="68"/>
      <c r="O76" s="68"/>
      <c r="P76" s="68"/>
      <c r="Q76" s="68"/>
      <c r="R76" s="68"/>
      <c r="S76" s="67"/>
      <c r="T76" s="67"/>
      <c r="U76" s="67"/>
      <c r="V76" s="76"/>
      <c r="W76" s="67"/>
      <c r="X76" s="67"/>
    </row>
    <row r="77" spans="1:24" s="73" customFormat="1" ht="6.75" customHeight="1">
      <c r="A77" s="59"/>
      <c r="B77" s="63"/>
      <c r="C77" s="74"/>
      <c r="D77" s="67"/>
      <c r="E77" s="77" t="s">
        <v>106</v>
      </c>
      <c r="F77" s="10"/>
      <c r="G77" s="10">
        <v>30</v>
      </c>
      <c r="H77" s="75"/>
      <c r="I77" s="66"/>
      <c r="J77" s="67"/>
      <c r="K77" s="67"/>
      <c r="L77" s="67"/>
      <c r="M77" s="67"/>
      <c r="N77" s="68"/>
      <c r="O77" s="69"/>
      <c r="P77" s="68"/>
      <c r="Q77" s="68"/>
      <c r="R77" s="68"/>
      <c r="S77" s="67"/>
      <c r="T77" s="67"/>
      <c r="U77" s="67"/>
      <c r="V77" s="76"/>
      <c r="W77" s="67"/>
      <c r="X77" s="67"/>
    </row>
    <row r="78" spans="1:24" s="73" customFormat="1" ht="6.75" customHeight="1">
      <c r="A78" s="59">
        <v>2</v>
      </c>
      <c r="B78" s="60" t="s">
        <v>107</v>
      </c>
      <c r="C78" s="61">
        <v>20057.7</v>
      </c>
      <c r="D78" s="62">
        <f>(C78*1.85*12)/1000</f>
        <v>445.28094000000004</v>
      </c>
      <c r="E78" s="63" t="s">
        <v>108</v>
      </c>
      <c r="F78" s="10" t="s">
        <v>104</v>
      </c>
      <c r="G78" s="64">
        <v>70</v>
      </c>
      <c r="H78" s="75">
        <v>1.5</v>
      </c>
      <c r="I78" s="66">
        <f t="shared" si="0"/>
        <v>105</v>
      </c>
      <c r="J78" s="67"/>
      <c r="K78" s="67"/>
      <c r="L78" s="67"/>
      <c r="M78" s="67"/>
      <c r="N78" s="68"/>
      <c r="O78" s="68"/>
      <c r="P78" s="69">
        <f>I78</f>
        <v>105</v>
      </c>
      <c r="Q78" s="68"/>
      <c r="R78" s="68"/>
      <c r="S78" s="67"/>
      <c r="T78" s="67"/>
      <c r="U78" s="67"/>
      <c r="V78" s="70">
        <f>SUM(I78:I92)</f>
        <v>291</v>
      </c>
      <c r="W78" s="71">
        <f>D78-V78</f>
        <v>154.28094000000004</v>
      </c>
      <c r="X78" s="72" t="str">
        <f>IF(W78&gt;0,"НЕДОВЫПОЛНЕНИЕ",IF(W78&lt;0,"ПЕРЕРАСХОД"))</f>
        <v>НЕДОВЫПОЛНЕНИЕ</v>
      </c>
    </row>
    <row r="79" spans="1:24" s="73" customFormat="1" ht="6.75" customHeight="1">
      <c r="A79" s="59"/>
      <c r="B79" s="78"/>
      <c r="C79" s="79"/>
      <c r="D79" s="62"/>
      <c r="E79" s="80" t="s">
        <v>109</v>
      </c>
      <c r="F79" s="81" t="s">
        <v>110</v>
      </c>
      <c r="G79" s="82">
        <v>1</v>
      </c>
      <c r="H79" s="83">
        <v>15</v>
      </c>
      <c r="I79" s="84">
        <f t="shared" si="0"/>
        <v>15</v>
      </c>
      <c r="J79" s="67"/>
      <c r="K79" s="67"/>
      <c r="L79" s="69">
        <f>I79</f>
        <v>15</v>
      </c>
      <c r="M79" s="67"/>
      <c r="N79" s="68"/>
      <c r="O79" s="68"/>
      <c r="P79" s="67"/>
      <c r="Q79" s="68"/>
      <c r="R79" s="68"/>
      <c r="S79" s="67"/>
      <c r="T79" s="67"/>
      <c r="U79" s="67"/>
      <c r="V79" s="70"/>
      <c r="W79" s="71"/>
      <c r="X79" s="72"/>
    </row>
    <row r="80" spans="1:24" s="73" customFormat="1" ht="6.75" customHeight="1">
      <c r="A80" s="59"/>
      <c r="B80" s="78"/>
      <c r="C80" s="79"/>
      <c r="D80" s="62"/>
      <c r="E80" s="80" t="s">
        <v>111</v>
      </c>
      <c r="F80" s="81" t="s">
        <v>110</v>
      </c>
      <c r="G80" s="82">
        <v>1</v>
      </c>
      <c r="H80" s="83">
        <v>15</v>
      </c>
      <c r="I80" s="84">
        <f t="shared" si="0"/>
        <v>15</v>
      </c>
      <c r="J80" s="67"/>
      <c r="K80" s="67"/>
      <c r="L80" s="69">
        <f>I80</f>
        <v>15</v>
      </c>
      <c r="M80" s="67"/>
      <c r="N80" s="68"/>
      <c r="O80" s="68"/>
      <c r="P80" s="67"/>
      <c r="Q80" s="68"/>
      <c r="R80" s="68"/>
      <c r="S80" s="67"/>
      <c r="T80" s="67"/>
      <c r="U80" s="67"/>
      <c r="V80" s="70"/>
      <c r="W80" s="71"/>
      <c r="X80" s="72"/>
    </row>
    <row r="81" spans="1:24" s="73" customFormat="1" ht="6.75" customHeight="1">
      <c r="A81" s="59"/>
      <c r="B81" s="78"/>
      <c r="C81" s="79"/>
      <c r="D81" s="62"/>
      <c r="E81" s="80" t="s">
        <v>112</v>
      </c>
      <c r="F81" s="81" t="s">
        <v>110</v>
      </c>
      <c r="G81" s="82">
        <v>1</v>
      </c>
      <c r="H81" s="83">
        <v>15</v>
      </c>
      <c r="I81" s="84">
        <f t="shared" si="0"/>
        <v>15</v>
      </c>
      <c r="J81" s="67"/>
      <c r="K81" s="67"/>
      <c r="L81" s="69">
        <f>I81</f>
        <v>15</v>
      </c>
      <c r="M81" s="67"/>
      <c r="N81" s="68"/>
      <c r="O81" s="68"/>
      <c r="P81" s="67"/>
      <c r="Q81" s="68"/>
      <c r="R81" s="68"/>
      <c r="S81" s="67"/>
      <c r="T81" s="67"/>
      <c r="U81" s="67"/>
      <c r="V81" s="70"/>
      <c r="W81" s="71"/>
      <c r="X81" s="72"/>
    </row>
    <row r="82" spans="1:24" s="73" customFormat="1" ht="6.75" customHeight="1">
      <c r="A82" s="59"/>
      <c r="B82" s="78"/>
      <c r="C82" s="79"/>
      <c r="D82" s="62"/>
      <c r="E82" s="80" t="s">
        <v>113</v>
      </c>
      <c r="F82" s="81" t="s">
        <v>110</v>
      </c>
      <c r="G82" s="82">
        <v>1</v>
      </c>
      <c r="H82" s="83">
        <v>15</v>
      </c>
      <c r="I82" s="84">
        <f t="shared" si="0"/>
        <v>15</v>
      </c>
      <c r="J82" s="67"/>
      <c r="K82" s="67"/>
      <c r="L82" s="69">
        <f>I82</f>
        <v>15</v>
      </c>
      <c r="M82" s="67"/>
      <c r="N82" s="68"/>
      <c r="O82" s="68"/>
      <c r="P82" s="67"/>
      <c r="Q82" s="68"/>
      <c r="R82" s="68"/>
      <c r="S82" s="67"/>
      <c r="T82" s="67"/>
      <c r="U82" s="67"/>
      <c r="V82" s="70"/>
      <c r="W82" s="71"/>
      <c r="X82" s="72"/>
    </row>
    <row r="83" spans="1:24" s="73" customFormat="1" ht="6.75" customHeight="1">
      <c r="A83" s="59"/>
      <c r="B83" s="78"/>
      <c r="C83" s="79"/>
      <c r="D83" s="62"/>
      <c r="E83" s="80" t="s">
        <v>114</v>
      </c>
      <c r="F83" s="81" t="s">
        <v>110</v>
      </c>
      <c r="G83" s="82">
        <v>1</v>
      </c>
      <c r="H83" s="83">
        <v>15</v>
      </c>
      <c r="I83" s="84">
        <f t="shared" si="0"/>
        <v>15</v>
      </c>
      <c r="J83" s="67"/>
      <c r="K83" s="67"/>
      <c r="L83" s="69">
        <f>I83</f>
        <v>15</v>
      </c>
      <c r="M83" s="67"/>
      <c r="N83" s="68"/>
      <c r="O83" s="68"/>
      <c r="P83" s="67"/>
      <c r="Q83" s="68"/>
      <c r="R83" s="68"/>
      <c r="S83" s="67"/>
      <c r="T83" s="67"/>
      <c r="U83" s="67"/>
      <c r="V83" s="70"/>
      <c r="W83" s="71"/>
      <c r="X83" s="72"/>
    </row>
    <row r="84" spans="1:24" s="73" customFormat="1" ht="6.75" customHeight="1">
      <c r="A84" s="59"/>
      <c r="B84" s="78"/>
      <c r="C84" s="79"/>
      <c r="D84" s="62"/>
      <c r="E84" s="80" t="s">
        <v>115</v>
      </c>
      <c r="F84" s="81" t="s">
        <v>110</v>
      </c>
      <c r="G84" s="82">
        <v>1</v>
      </c>
      <c r="H84" s="83">
        <v>15</v>
      </c>
      <c r="I84" s="84">
        <f t="shared" si="0"/>
        <v>15</v>
      </c>
      <c r="J84" s="67"/>
      <c r="K84" s="67"/>
      <c r="L84" s="67"/>
      <c r="M84" s="69">
        <f>I84</f>
        <v>15</v>
      </c>
      <c r="N84" s="68"/>
      <c r="O84" s="68"/>
      <c r="P84" s="67"/>
      <c r="Q84" s="68"/>
      <c r="R84" s="68"/>
      <c r="S84" s="67"/>
      <c r="T84" s="67"/>
      <c r="U84" s="67"/>
      <c r="V84" s="70"/>
      <c r="W84" s="71"/>
      <c r="X84" s="72"/>
    </row>
    <row r="85" spans="1:24" s="73" customFormat="1" ht="6.75" customHeight="1">
      <c r="A85" s="59"/>
      <c r="B85" s="78"/>
      <c r="C85" s="79"/>
      <c r="D85" s="62"/>
      <c r="E85" s="80" t="s">
        <v>116</v>
      </c>
      <c r="F85" s="81" t="s">
        <v>110</v>
      </c>
      <c r="G85" s="82">
        <v>1</v>
      </c>
      <c r="H85" s="83">
        <v>15</v>
      </c>
      <c r="I85" s="84">
        <f t="shared" si="0"/>
        <v>15</v>
      </c>
      <c r="J85" s="67"/>
      <c r="K85" s="67"/>
      <c r="L85" s="67"/>
      <c r="M85" s="69">
        <f>I85</f>
        <v>15</v>
      </c>
      <c r="N85" s="68"/>
      <c r="O85" s="68"/>
      <c r="P85" s="67"/>
      <c r="Q85" s="68"/>
      <c r="R85" s="68"/>
      <c r="S85" s="67"/>
      <c r="T85" s="67"/>
      <c r="U85" s="67"/>
      <c r="V85" s="70"/>
      <c r="W85" s="71"/>
      <c r="X85" s="72"/>
    </row>
    <row r="86" spans="1:24" s="73" customFormat="1" ht="6.75" customHeight="1">
      <c r="A86" s="59"/>
      <c r="B86" s="78"/>
      <c r="C86" s="79"/>
      <c r="D86" s="62"/>
      <c r="E86" s="80" t="s">
        <v>117</v>
      </c>
      <c r="F86" s="81" t="s">
        <v>110</v>
      </c>
      <c r="G86" s="82">
        <v>1</v>
      </c>
      <c r="H86" s="83">
        <v>15</v>
      </c>
      <c r="I86" s="84">
        <f t="shared" si="0"/>
        <v>15</v>
      </c>
      <c r="J86" s="67"/>
      <c r="K86" s="67"/>
      <c r="L86" s="67"/>
      <c r="M86" s="69">
        <f>I86</f>
        <v>15</v>
      </c>
      <c r="N86" s="68"/>
      <c r="O86" s="68"/>
      <c r="P86" s="67"/>
      <c r="Q86" s="68"/>
      <c r="R86" s="68"/>
      <c r="S86" s="67"/>
      <c r="T86" s="67"/>
      <c r="U86" s="67"/>
      <c r="V86" s="70"/>
      <c r="W86" s="71"/>
      <c r="X86" s="72"/>
    </row>
    <row r="87" spans="1:24" s="73" customFormat="1" ht="6.75" customHeight="1">
      <c r="A87" s="59"/>
      <c r="B87" s="78"/>
      <c r="C87" s="79"/>
      <c r="D87" s="62"/>
      <c r="E87" s="80" t="s">
        <v>118</v>
      </c>
      <c r="F87" s="81" t="s">
        <v>110</v>
      </c>
      <c r="G87" s="82">
        <v>1</v>
      </c>
      <c r="H87" s="83">
        <v>15</v>
      </c>
      <c r="I87" s="84">
        <f t="shared" si="0"/>
        <v>15</v>
      </c>
      <c r="J87" s="67"/>
      <c r="K87" s="67"/>
      <c r="L87" s="67"/>
      <c r="M87" s="69">
        <f>I87</f>
        <v>15</v>
      </c>
      <c r="N87" s="68"/>
      <c r="O87" s="68"/>
      <c r="P87" s="67"/>
      <c r="Q87" s="68"/>
      <c r="R87" s="68"/>
      <c r="S87" s="67"/>
      <c r="T87" s="67"/>
      <c r="U87" s="67"/>
      <c r="V87" s="70"/>
      <c r="W87" s="71"/>
      <c r="X87" s="72"/>
    </row>
    <row r="88" spans="1:24" s="73" customFormat="1" ht="6.75" customHeight="1">
      <c r="A88" s="59"/>
      <c r="B88" s="78"/>
      <c r="C88" s="79"/>
      <c r="D88" s="62"/>
      <c r="E88" s="80" t="s">
        <v>119</v>
      </c>
      <c r="F88" s="81" t="s">
        <v>110</v>
      </c>
      <c r="G88" s="82">
        <v>1</v>
      </c>
      <c r="H88" s="83">
        <v>15</v>
      </c>
      <c r="I88" s="84">
        <f t="shared" si="0"/>
        <v>15</v>
      </c>
      <c r="J88" s="67"/>
      <c r="K88" s="67"/>
      <c r="L88" s="67"/>
      <c r="M88" s="69">
        <f>I88</f>
        <v>15</v>
      </c>
      <c r="N88" s="68"/>
      <c r="O88" s="68"/>
      <c r="P88" s="67"/>
      <c r="Q88" s="68"/>
      <c r="R88" s="68"/>
      <c r="S88" s="67"/>
      <c r="T88" s="67"/>
      <c r="U88" s="67"/>
      <c r="V88" s="70"/>
      <c r="W88" s="71"/>
      <c r="X88" s="72"/>
    </row>
    <row r="89" spans="1:24" s="73" customFormat="1" ht="6.75" customHeight="1">
      <c r="A89" s="59"/>
      <c r="B89" s="78"/>
      <c r="C89" s="79"/>
      <c r="D89" s="62"/>
      <c r="E89" s="85" t="s">
        <v>120</v>
      </c>
      <c r="F89" s="81"/>
      <c r="G89" s="86">
        <v>160</v>
      </c>
      <c r="H89" s="87"/>
      <c r="I89" s="88"/>
      <c r="J89" s="67"/>
      <c r="K89" s="67"/>
      <c r="L89" s="67"/>
      <c r="M89" s="69"/>
      <c r="N89" s="68"/>
      <c r="O89" s="68"/>
      <c r="P89" s="67"/>
      <c r="Q89" s="68"/>
      <c r="R89" s="68"/>
      <c r="S89" s="67"/>
      <c r="T89" s="67"/>
      <c r="U89" s="67"/>
      <c r="V89" s="70"/>
      <c r="W89" s="71"/>
      <c r="X89" s="72"/>
    </row>
    <row r="90" spans="1:24" s="73" customFormat="1" ht="6.75" customHeight="1">
      <c r="A90" s="59"/>
      <c r="B90" s="78"/>
      <c r="C90" s="79"/>
      <c r="D90" s="62"/>
      <c r="E90" s="85" t="s">
        <v>121</v>
      </c>
      <c r="F90" s="81"/>
      <c r="G90" s="86">
        <v>200</v>
      </c>
      <c r="H90" s="87"/>
      <c r="I90" s="88"/>
      <c r="J90" s="67"/>
      <c r="K90" s="67"/>
      <c r="L90" s="67"/>
      <c r="M90" s="69"/>
      <c r="N90" s="68"/>
      <c r="O90" s="68"/>
      <c r="P90" s="67"/>
      <c r="Q90" s="68"/>
      <c r="R90" s="68"/>
      <c r="S90" s="67"/>
      <c r="T90" s="67"/>
      <c r="U90" s="67"/>
      <c r="V90" s="70"/>
      <c r="W90" s="71"/>
      <c r="X90" s="72"/>
    </row>
    <row r="91" spans="1:24" s="73" customFormat="1" ht="6.75" customHeight="1">
      <c r="A91" s="59"/>
      <c r="B91" s="63"/>
      <c r="C91" s="74"/>
      <c r="D91" s="67"/>
      <c r="E91" s="63" t="s">
        <v>122</v>
      </c>
      <c r="F91" s="10" t="s">
        <v>102</v>
      </c>
      <c r="G91" s="64">
        <v>30</v>
      </c>
      <c r="H91" s="75">
        <v>1.2</v>
      </c>
      <c r="I91" s="66">
        <f t="shared" si="0"/>
        <v>36</v>
      </c>
      <c r="J91" s="67"/>
      <c r="K91" s="67"/>
      <c r="L91" s="67"/>
      <c r="M91" s="67"/>
      <c r="N91" s="69">
        <f>I91</f>
        <v>36</v>
      </c>
      <c r="O91" s="67"/>
      <c r="P91" s="68"/>
      <c r="Q91" s="68"/>
      <c r="R91" s="68"/>
      <c r="S91" s="67"/>
      <c r="T91" s="67"/>
      <c r="U91" s="67"/>
      <c r="V91" s="76"/>
      <c r="W91" s="67"/>
      <c r="X91" s="67"/>
    </row>
    <row r="92" spans="1:24" s="73" customFormat="1" ht="6.75" customHeight="1">
      <c r="A92" s="59"/>
      <c r="B92" s="63"/>
      <c r="C92" s="74"/>
      <c r="D92" s="67"/>
      <c r="E92" s="63" t="s">
        <v>123</v>
      </c>
      <c r="F92" s="10" t="s">
        <v>124</v>
      </c>
      <c r="G92" s="89"/>
      <c r="H92" s="75">
        <v>0.13</v>
      </c>
      <c r="I92" s="66">
        <f t="shared" si="0"/>
        <v>0</v>
      </c>
      <c r="J92" s="67"/>
      <c r="K92" s="67"/>
      <c r="L92" s="67"/>
      <c r="M92" s="67"/>
      <c r="N92" s="68"/>
      <c r="O92" s="69">
        <f>I92</f>
        <v>0</v>
      </c>
      <c r="P92" s="68"/>
      <c r="Q92" s="68"/>
      <c r="R92" s="68"/>
      <c r="S92" s="67"/>
      <c r="T92" s="67"/>
      <c r="U92" s="67"/>
      <c r="V92" s="76"/>
      <c r="W92" s="67"/>
      <c r="X92" s="67"/>
    </row>
    <row r="93" spans="1:24" s="73" customFormat="1" ht="6.75" customHeight="1">
      <c r="A93" s="59"/>
      <c r="B93" s="63"/>
      <c r="C93" s="74"/>
      <c r="D93" s="67"/>
      <c r="E93" s="77" t="s">
        <v>125</v>
      </c>
      <c r="F93" s="10"/>
      <c r="G93" s="10">
        <v>20</v>
      </c>
      <c r="H93" s="75"/>
      <c r="I93" s="66"/>
      <c r="J93" s="67"/>
      <c r="K93" s="67"/>
      <c r="L93" s="67"/>
      <c r="M93" s="67"/>
      <c r="N93" s="68"/>
      <c r="O93" s="69"/>
      <c r="P93" s="68"/>
      <c r="Q93" s="68"/>
      <c r="R93" s="68"/>
      <c r="S93" s="67"/>
      <c r="T93" s="67"/>
      <c r="U93" s="67"/>
      <c r="V93" s="76"/>
      <c r="W93" s="67"/>
      <c r="X93" s="67"/>
    </row>
    <row r="94" spans="1:24" s="73" customFormat="1" ht="6.75" customHeight="1">
      <c r="A94" s="59"/>
      <c r="B94" s="63"/>
      <c r="C94" s="74"/>
      <c r="D94" s="67"/>
      <c r="E94" s="63" t="s">
        <v>126</v>
      </c>
      <c r="F94" s="10"/>
      <c r="G94" s="86">
        <v>5</v>
      </c>
      <c r="H94" s="75"/>
      <c r="I94" s="66"/>
      <c r="J94" s="67"/>
      <c r="K94" s="67"/>
      <c r="L94" s="67"/>
      <c r="M94" s="67"/>
      <c r="N94" s="68"/>
      <c r="O94" s="69"/>
      <c r="P94" s="68"/>
      <c r="Q94" s="68"/>
      <c r="R94" s="68"/>
      <c r="S94" s="67"/>
      <c r="T94" s="67"/>
      <c r="U94" s="67"/>
      <c r="V94" s="76"/>
      <c r="W94" s="67"/>
      <c r="X94" s="67"/>
    </row>
    <row r="95" spans="1:24" s="73" customFormat="1" ht="6.75" customHeight="1">
      <c r="A95" s="59">
        <v>3</v>
      </c>
      <c r="B95" s="60" t="s">
        <v>127</v>
      </c>
      <c r="C95" s="61">
        <v>5105.1000000000004</v>
      </c>
      <c r="D95" s="62">
        <f>(C95*1.85*12)/1000</f>
        <v>113.33322000000001</v>
      </c>
      <c r="E95" s="63" t="s">
        <v>128</v>
      </c>
      <c r="F95" s="10" t="s">
        <v>129</v>
      </c>
      <c r="G95" s="64">
        <v>24</v>
      </c>
      <c r="H95" s="75">
        <v>2.5</v>
      </c>
      <c r="I95" s="66">
        <f t="shared" si="0"/>
        <v>60</v>
      </c>
      <c r="J95" s="67"/>
      <c r="K95" s="67"/>
      <c r="L95" s="67"/>
      <c r="M95" s="67"/>
      <c r="N95" s="68"/>
      <c r="O95" s="68"/>
      <c r="P95" s="69">
        <f>I95</f>
        <v>60</v>
      </c>
      <c r="Q95" s="68"/>
      <c r="R95" s="68"/>
      <c r="S95" s="67"/>
      <c r="T95" s="67"/>
      <c r="U95" s="67"/>
      <c r="V95" s="70">
        <f>SUM(I95:I97)</f>
        <v>78.040000000000006</v>
      </c>
      <c r="W95" s="71">
        <f>D95-V95</f>
        <v>35.293220000000005</v>
      </c>
      <c r="X95" s="72" t="str">
        <f>IF(W95&gt;0,"НЕДОВЫПОЛНЕНИЕ",IF(W95&lt;0,"ПЕРЕРАСХОД"))</f>
        <v>НЕДОВЫПОЛНЕНИЕ</v>
      </c>
    </row>
    <row r="96" spans="1:24" s="73" customFormat="1" ht="6.75" customHeight="1">
      <c r="A96" s="59"/>
      <c r="B96" s="78"/>
      <c r="C96" s="79"/>
      <c r="D96" s="62"/>
      <c r="E96" s="80" t="s">
        <v>130</v>
      </c>
      <c r="F96" s="81" t="s">
        <v>110</v>
      </c>
      <c r="G96" s="82">
        <v>1</v>
      </c>
      <c r="H96" s="83">
        <v>15</v>
      </c>
      <c r="I96" s="84">
        <f t="shared" si="0"/>
        <v>15</v>
      </c>
      <c r="J96" s="67"/>
      <c r="K96" s="67"/>
      <c r="L96" s="67"/>
      <c r="M96" s="67"/>
      <c r="N96" s="68"/>
      <c r="O96" s="69">
        <f>I96</f>
        <v>15</v>
      </c>
      <c r="P96" s="67"/>
      <c r="Q96" s="68"/>
      <c r="R96" s="68"/>
      <c r="S96" s="67"/>
      <c r="T96" s="67"/>
      <c r="U96" s="67"/>
      <c r="V96" s="70"/>
      <c r="W96" s="71"/>
      <c r="X96" s="72"/>
    </row>
    <row r="97" spans="1:24" s="73" customFormat="1" ht="6.75" customHeight="1">
      <c r="A97" s="59"/>
      <c r="B97" s="63"/>
      <c r="C97" s="74"/>
      <c r="D97" s="67"/>
      <c r="E97" s="63" t="s">
        <v>131</v>
      </c>
      <c r="F97" s="10" t="s">
        <v>132</v>
      </c>
      <c r="G97" s="64">
        <v>4</v>
      </c>
      <c r="H97" s="75">
        <v>0.76</v>
      </c>
      <c r="I97" s="66">
        <f t="shared" si="0"/>
        <v>3.04</v>
      </c>
      <c r="J97" s="67"/>
      <c r="K97" s="67"/>
      <c r="L97" s="67"/>
      <c r="M97" s="67"/>
      <c r="N97" s="68"/>
      <c r="O97" s="69">
        <f>I97</f>
        <v>3.04</v>
      </c>
      <c r="P97" s="68"/>
      <c r="Q97" s="68"/>
      <c r="R97" s="68"/>
      <c r="S97" s="67"/>
      <c r="T97" s="67"/>
      <c r="U97" s="67"/>
      <c r="V97" s="76"/>
      <c r="W97" s="67"/>
      <c r="X97" s="67"/>
    </row>
    <row r="98" spans="1:24" s="73" customFormat="1" ht="6.75" customHeight="1">
      <c r="A98" s="59"/>
      <c r="B98" s="63"/>
      <c r="C98" s="74"/>
      <c r="D98" s="67"/>
      <c r="E98" s="63" t="s">
        <v>133</v>
      </c>
      <c r="F98" s="10"/>
      <c r="G98" s="64">
        <v>10</v>
      </c>
      <c r="H98" s="75"/>
      <c r="I98" s="66"/>
      <c r="J98" s="67"/>
      <c r="K98" s="67"/>
      <c r="L98" s="67"/>
      <c r="M98" s="67"/>
      <c r="N98" s="68"/>
      <c r="O98" s="69"/>
      <c r="P98" s="68"/>
      <c r="Q98" s="68"/>
      <c r="R98" s="68"/>
      <c r="S98" s="67"/>
      <c r="T98" s="67"/>
      <c r="U98" s="67"/>
      <c r="V98" s="76"/>
      <c r="W98" s="67"/>
      <c r="X98" s="67"/>
    </row>
    <row r="99" spans="1:24" s="73" customFormat="1" ht="6.75" customHeight="1">
      <c r="A99" s="59">
        <v>4</v>
      </c>
      <c r="B99" s="60" t="s">
        <v>134</v>
      </c>
      <c r="C99" s="61">
        <v>3847.7</v>
      </c>
      <c r="D99" s="62">
        <f>(C99*1.85*12)/1000</f>
        <v>85.418940000000006</v>
      </c>
      <c r="E99" s="63" t="s">
        <v>135</v>
      </c>
      <c r="F99" s="10" t="s">
        <v>98</v>
      </c>
      <c r="G99" s="64">
        <v>45</v>
      </c>
      <c r="H99" s="75">
        <v>1.6</v>
      </c>
      <c r="I99" s="66">
        <f t="shared" si="0"/>
        <v>72</v>
      </c>
      <c r="J99" s="67"/>
      <c r="K99" s="67"/>
      <c r="L99" s="67"/>
      <c r="M99" s="67"/>
      <c r="N99" s="68"/>
      <c r="O99" s="68"/>
      <c r="P99" s="69">
        <f>I99</f>
        <v>72</v>
      </c>
      <c r="Q99" s="68"/>
      <c r="R99" s="68"/>
      <c r="S99" s="67"/>
      <c r="T99" s="67"/>
      <c r="U99" s="67"/>
      <c r="V99" s="70">
        <f>SUM(I99:I103)</f>
        <v>103.74000000000001</v>
      </c>
      <c r="W99" s="71">
        <f>D99-V99</f>
        <v>-18.321060000000003</v>
      </c>
      <c r="X99" s="72" t="str">
        <f>IF(W99&gt;0,"НЕДОВЫПОЛНЕНИЕ",IF(W99&lt;0,"ПЕРЕРАСХОД"))</f>
        <v>ПЕРЕРАСХОД</v>
      </c>
    </row>
    <row r="100" spans="1:24" s="73" customFormat="1" ht="6.75" customHeight="1">
      <c r="A100" s="59"/>
      <c r="B100" s="63"/>
      <c r="C100" s="74"/>
      <c r="D100" s="67"/>
      <c r="E100" s="63" t="s">
        <v>136</v>
      </c>
      <c r="F100" s="10" t="s">
        <v>132</v>
      </c>
      <c r="G100" s="64">
        <v>6</v>
      </c>
      <c r="H100" s="75">
        <v>0.76</v>
      </c>
      <c r="I100" s="66">
        <f t="shared" si="0"/>
        <v>4.5600000000000005</v>
      </c>
      <c r="J100" s="67"/>
      <c r="K100" s="67"/>
      <c r="L100" s="67"/>
      <c r="M100" s="67"/>
      <c r="N100" s="69">
        <f>I100</f>
        <v>4.5600000000000005</v>
      </c>
      <c r="O100" s="68"/>
      <c r="P100" s="68"/>
      <c r="Q100" s="68"/>
      <c r="R100" s="68"/>
      <c r="S100" s="67"/>
      <c r="T100" s="67"/>
      <c r="U100" s="67"/>
      <c r="V100" s="76"/>
      <c r="W100" s="67"/>
      <c r="X100" s="67"/>
    </row>
    <row r="101" spans="1:24" s="73" customFormat="1" ht="6.75" customHeight="1">
      <c r="A101" s="59"/>
      <c r="B101" s="63"/>
      <c r="C101" s="74"/>
      <c r="D101" s="67"/>
      <c r="E101" s="63" t="s">
        <v>137</v>
      </c>
      <c r="F101" s="10" t="s">
        <v>132</v>
      </c>
      <c r="G101" s="64">
        <v>3</v>
      </c>
      <c r="H101" s="75">
        <v>0.76</v>
      </c>
      <c r="I101" s="66">
        <f t="shared" si="0"/>
        <v>2.2800000000000002</v>
      </c>
      <c r="J101" s="67"/>
      <c r="K101" s="67"/>
      <c r="L101" s="67"/>
      <c r="M101" s="67"/>
      <c r="N101" s="68"/>
      <c r="O101" s="69">
        <f>I101</f>
        <v>2.2800000000000002</v>
      </c>
      <c r="P101" s="68"/>
      <c r="Q101" s="68"/>
      <c r="R101" s="68"/>
      <c r="S101" s="67"/>
      <c r="T101" s="67"/>
      <c r="U101" s="67"/>
      <c r="V101" s="76"/>
      <c r="W101" s="67"/>
      <c r="X101" s="67"/>
    </row>
    <row r="102" spans="1:24" s="73" customFormat="1" ht="6.75" customHeight="1">
      <c r="A102" s="59"/>
      <c r="B102" s="63"/>
      <c r="C102" s="74"/>
      <c r="D102" s="67"/>
      <c r="E102" s="63" t="s">
        <v>138</v>
      </c>
      <c r="F102" s="10" t="s">
        <v>98</v>
      </c>
      <c r="G102" s="64">
        <v>80</v>
      </c>
      <c r="H102" s="75">
        <v>0.13</v>
      </c>
      <c r="I102" s="66">
        <f t="shared" si="0"/>
        <v>10.4</v>
      </c>
      <c r="J102" s="67"/>
      <c r="K102" s="67"/>
      <c r="L102" s="67"/>
      <c r="M102" s="67"/>
      <c r="O102" s="69">
        <f>I102</f>
        <v>10.4</v>
      </c>
      <c r="P102" s="68"/>
      <c r="Q102" s="68"/>
      <c r="R102" s="68"/>
      <c r="S102" s="67"/>
      <c r="T102" s="67"/>
      <c r="U102" s="67"/>
      <c r="V102" s="76"/>
      <c r="W102" s="67"/>
      <c r="X102" s="67"/>
    </row>
    <row r="103" spans="1:24" s="73" customFormat="1" ht="6.75" customHeight="1">
      <c r="A103" s="59"/>
      <c r="B103" s="63"/>
      <c r="C103" s="74"/>
      <c r="D103" s="67"/>
      <c r="E103" s="63" t="s">
        <v>139</v>
      </c>
      <c r="F103" s="10" t="s">
        <v>140</v>
      </c>
      <c r="G103" s="64">
        <v>1</v>
      </c>
      <c r="H103" s="75">
        <v>14.5</v>
      </c>
      <c r="I103" s="66">
        <f t="shared" si="0"/>
        <v>14.5</v>
      </c>
      <c r="J103" s="67"/>
      <c r="K103" s="67"/>
      <c r="L103" s="67"/>
      <c r="M103" s="67"/>
      <c r="N103" s="68"/>
      <c r="O103" s="68"/>
      <c r="P103" s="68"/>
      <c r="Q103" s="69">
        <f>I103</f>
        <v>14.5</v>
      </c>
      <c r="R103" s="68"/>
      <c r="S103" s="67"/>
      <c r="T103" s="67"/>
      <c r="U103" s="67"/>
      <c r="V103" s="76"/>
      <c r="W103" s="67"/>
      <c r="X103" s="67"/>
    </row>
    <row r="104" spans="1:24" s="73" customFormat="1" ht="6.75" customHeight="1">
      <c r="A104" s="59">
        <v>5</v>
      </c>
      <c r="B104" s="60" t="s">
        <v>141</v>
      </c>
      <c r="C104" s="61">
        <v>11318.5</v>
      </c>
      <c r="D104" s="62">
        <f>(C104*1.85*12)/1000</f>
        <v>251.27070000000001</v>
      </c>
      <c r="E104" s="63" t="s">
        <v>142</v>
      </c>
      <c r="F104" s="10" t="s">
        <v>98</v>
      </c>
      <c r="G104" s="64">
        <v>45</v>
      </c>
      <c r="H104" s="75">
        <v>1.2</v>
      </c>
      <c r="I104" s="66">
        <f t="shared" si="0"/>
        <v>54</v>
      </c>
      <c r="J104" s="67"/>
      <c r="K104" s="67"/>
      <c r="L104" s="67"/>
      <c r="M104" s="67"/>
      <c r="N104" s="68"/>
      <c r="O104" s="69">
        <f>I104</f>
        <v>54</v>
      </c>
      <c r="P104" s="68"/>
      <c r="Q104" s="68"/>
      <c r="R104" s="68"/>
      <c r="S104" s="67"/>
      <c r="T104" s="67"/>
      <c r="U104" s="67"/>
      <c r="V104" s="70">
        <f>SUM(I104:I110)</f>
        <v>165</v>
      </c>
      <c r="W104" s="71">
        <f>D104-V104</f>
        <v>86.270700000000005</v>
      </c>
      <c r="X104" s="72" t="str">
        <f>IF(W104&gt;0,"НЕДОВЫПОЛНЕНИЕ",IF(W104&lt;0,"ПЕРЕРАСХОД"))</f>
        <v>НЕДОВЫПОЛНЕНИЕ</v>
      </c>
    </row>
    <row r="105" spans="1:24" s="73" customFormat="1" ht="6.75" customHeight="1">
      <c r="A105" s="59"/>
      <c r="B105" s="78"/>
      <c r="C105" s="79"/>
      <c r="D105" s="62"/>
      <c r="E105" s="80" t="s">
        <v>109</v>
      </c>
      <c r="F105" s="81" t="s">
        <v>110</v>
      </c>
      <c r="G105" s="82">
        <v>1</v>
      </c>
      <c r="H105" s="83">
        <v>15</v>
      </c>
      <c r="I105" s="84">
        <f t="shared" si="0"/>
        <v>15</v>
      </c>
      <c r="J105" s="67"/>
      <c r="K105" s="67"/>
      <c r="L105" s="67"/>
      <c r="M105" s="67"/>
      <c r="N105" s="69">
        <f t="shared" ref="N105:N110" si="1">I105</f>
        <v>15</v>
      </c>
      <c r="O105" s="67"/>
      <c r="P105" s="68"/>
      <c r="Q105" s="68"/>
      <c r="R105" s="68"/>
      <c r="S105" s="67"/>
      <c r="T105" s="67"/>
      <c r="U105" s="67"/>
      <c r="V105" s="70"/>
      <c r="W105" s="71"/>
      <c r="X105" s="72"/>
    </row>
    <row r="106" spans="1:24" s="73" customFormat="1" ht="6.75" customHeight="1">
      <c r="A106" s="59"/>
      <c r="B106" s="78"/>
      <c r="C106" s="79"/>
      <c r="D106" s="62"/>
      <c r="E106" s="80" t="s">
        <v>111</v>
      </c>
      <c r="F106" s="81" t="s">
        <v>110</v>
      </c>
      <c r="G106" s="82">
        <v>1</v>
      </c>
      <c r="H106" s="83">
        <v>15</v>
      </c>
      <c r="I106" s="84">
        <f t="shared" si="0"/>
        <v>15</v>
      </c>
      <c r="J106" s="67"/>
      <c r="K106" s="67"/>
      <c r="L106" s="67"/>
      <c r="M106" s="67"/>
      <c r="N106" s="69">
        <f t="shared" si="1"/>
        <v>15</v>
      </c>
      <c r="O106" s="67"/>
      <c r="P106" s="68"/>
      <c r="Q106" s="68"/>
      <c r="R106" s="68"/>
      <c r="S106" s="67"/>
      <c r="T106" s="67"/>
      <c r="U106" s="67"/>
      <c r="V106" s="70"/>
      <c r="W106" s="71"/>
      <c r="X106" s="72"/>
    </row>
    <row r="107" spans="1:24" s="73" customFormat="1" ht="6.75" customHeight="1">
      <c r="A107" s="59"/>
      <c r="B107" s="78"/>
      <c r="C107" s="79"/>
      <c r="D107" s="62"/>
      <c r="E107" s="80" t="s">
        <v>113</v>
      </c>
      <c r="F107" s="81" t="s">
        <v>110</v>
      </c>
      <c r="G107" s="82">
        <v>1</v>
      </c>
      <c r="H107" s="83">
        <v>15</v>
      </c>
      <c r="I107" s="84">
        <f t="shared" si="0"/>
        <v>15</v>
      </c>
      <c r="J107" s="67"/>
      <c r="K107" s="67"/>
      <c r="L107" s="67"/>
      <c r="M107" s="67"/>
      <c r="N107" s="69">
        <f t="shared" si="1"/>
        <v>15</v>
      </c>
      <c r="O107" s="67"/>
      <c r="P107" s="68"/>
      <c r="Q107" s="68"/>
      <c r="R107" s="68"/>
      <c r="S107" s="67"/>
      <c r="T107" s="67"/>
      <c r="U107" s="67"/>
      <c r="V107" s="70"/>
      <c r="W107" s="71"/>
      <c r="X107" s="72"/>
    </row>
    <row r="108" spans="1:24" s="73" customFormat="1" ht="6.75" customHeight="1">
      <c r="A108" s="59"/>
      <c r="B108" s="78"/>
      <c r="C108" s="79"/>
      <c r="D108" s="62"/>
      <c r="E108" s="80" t="s">
        <v>114</v>
      </c>
      <c r="F108" s="81" t="s">
        <v>110</v>
      </c>
      <c r="G108" s="82">
        <v>1</v>
      </c>
      <c r="H108" s="83">
        <v>15</v>
      </c>
      <c r="I108" s="84">
        <f t="shared" si="0"/>
        <v>15</v>
      </c>
      <c r="J108" s="67"/>
      <c r="K108" s="67"/>
      <c r="L108" s="67"/>
      <c r="M108" s="67"/>
      <c r="N108" s="69">
        <f t="shared" si="1"/>
        <v>15</v>
      </c>
      <c r="O108" s="67"/>
      <c r="P108" s="68"/>
      <c r="Q108" s="68"/>
      <c r="R108" s="68"/>
      <c r="S108" s="67"/>
      <c r="T108" s="67"/>
      <c r="U108" s="67"/>
      <c r="V108" s="70"/>
      <c r="W108" s="71"/>
      <c r="X108" s="72"/>
    </row>
    <row r="109" spans="1:24" s="73" customFormat="1" ht="6.75" customHeight="1">
      <c r="A109" s="59"/>
      <c r="B109" s="78"/>
      <c r="C109" s="79"/>
      <c r="D109" s="62"/>
      <c r="E109" s="80" t="s">
        <v>115</v>
      </c>
      <c r="F109" s="81" t="s">
        <v>110</v>
      </c>
      <c r="G109" s="82">
        <v>1</v>
      </c>
      <c r="H109" s="83">
        <v>15</v>
      </c>
      <c r="I109" s="84">
        <f t="shared" si="0"/>
        <v>15</v>
      </c>
      <c r="J109" s="67"/>
      <c r="K109" s="67"/>
      <c r="L109" s="67"/>
      <c r="M109" s="67"/>
      <c r="N109" s="69">
        <f t="shared" si="1"/>
        <v>15</v>
      </c>
      <c r="O109" s="67"/>
      <c r="P109" s="68"/>
      <c r="Q109" s="68"/>
      <c r="R109" s="68"/>
      <c r="S109" s="67"/>
      <c r="T109" s="67"/>
      <c r="U109" s="67"/>
      <c r="V109" s="70"/>
      <c r="W109" s="71"/>
      <c r="X109" s="72"/>
    </row>
    <row r="110" spans="1:24" s="73" customFormat="1" ht="6.75" customHeight="1">
      <c r="A110" s="59"/>
      <c r="B110" s="85"/>
      <c r="C110" s="90"/>
      <c r="D110" s="67"/>
      <c r="E110" s="63" t="s">
        <v>122</v>
      </c>
      <c r="F110" s="10" t="s">
        <v>102</v>
      </c>
      <c r="G110" s="64">
        <v>30</v>
      </c>
      <c r="H110" s="75">
        <v>1.2</v>
      </c>
      <c r="I110" s="66">
        <f t="shared" si="0"/>
        <v>36</v>
      </c>
      <c r="J110" s="67"/>
      <c r="K110" s="67"/>
      <c r="L110" s="67"/>
      <c r="M110" s="67"/>
      <c r="N110" s="69">
        <f t="shared" si="1"/>
        <v>36</v>
      </c>
      <c r="O110" s="68"/>
      <c r="P110" s="68"/>
      <c r="Q110" s="68"/>
      <c r="R110" s="68"/>
      <c r="S110" s="67"/>
      <c r="T110" s="67"/>
      <c r="U110" s="67"/>
      <c r="V110" s="76"/>
      <c r="W110" s="67"/>
      <c r="X110" s="67"/>
    </row>
    <row r="111" spans="1:24" s="73" customFormat="1" ht="6.75" customHeight="1">
      <c r="A111" s="59"/>
      <c r="B111" s="85"/>
      <c r="C111" s="90"/>
      <c r="D111" s="67"/>
      <c r="E111" s="63" t="s">
        <v>143</v>
      </c>
      <c r="F111" s="10"/>
      <c r="G111" s="64">
        <v>30</v>
      </c>
      <c r="H111" s="75"/>
      <c r="I111" s="66"/>
      <c r="J111" s="67"/>
      <c r="K111" s="67"/>
      <c r="L111" s="69"/>
      <c r="M111" s="67"/>
      <c r="N111" s="68"/>
      <c r="O111" s="68"/>
      <c r="P111" s="68"/>
      <c r="Q111" s="68"/>
      <c r="R111" s="68"/>
      <c r="S111" s="67"/>
      <c r="T111" s="67"/>
      <c r="U111" s="67"/>
      <c r="V111" s="76"/>
      <c r="W111" s="67"/>
      <c r="X111" s="67"/>
    </row>
    <row r="112" spans="1:24" s="73" customFormat="1" ht="6.75" customHeight="1">
      <c r="A112" s="59"/>
      <c r="B112" s="85"/>
      <c r="C112" s="90"/>
      <c r="D112" s="67"/>
      <c r="E112" s="63" t="s">
        <v>144</v>
      </c>
      <c r="F112" s="10"/>
      <c r="G112" s="64">
        <v>10</v>
      </c>
      <c r="H112" s="75"/>
      <c r="I112" s="66"/>
      <c r="J112" s="67"/>
      <c r="K112" s="67"/>
      <c r="L112" s="67"/>
      <c r="M112" s="67"/>
      <c r="N112" s="68"/>
      <c r="O112" s="68"/>
      <c r="P112" s="69"/>
      <c r="Q112" s="68"/>
      <c r="R112" s="68"/>
      <c r="S112" s="67"/>
      <c r="T112" s="67"/>
      <c r="U112" s="67"/>
      <c r="V112" s="76"/>
      <c r="W112" s="67"/>
      <c r="X112" s="67"/>
    </row>
    <row r="113" spans="1:24" s="73" customFormat="1" ht="6.75" customHeight="1">
      <c r="A113" s="59">
        <v>6</v>
      </c>
      <c r="B113" s="60" t="s">
        <v>145</v>
      </c>
      <c r="C113" s="61">
        <v>11952.9</v>
      </c>
      <c r="D113" s="62">
        <f>(C113*1.85*12)/1000</f>
        <v>265.35437999999999</v>
      </c>
      <c r="E113" s="63" t="s">
        <v>146</v>
      </c>
      <c r="F113" s="10" t="s">
        <v>100</v>
      </c>
      <c r="G113" s="64">
        <v>1</v>
      </c>
      <c r="H113" s="75">
        <v>210</v>
      </c>
      <c r="I113" s="66">
        <f t="shared" si="0"/>
        <v>210</v>
      </c>
      <c r="J113" s="67"/>
      <c r="K113" s="67"/>
      <c r="L113" s="67"/>
      <c r="M113" s="67"/>
      <c r="N113" s="68"/>
      <c r="O113" s="68"/>
      <c r="P113" s="68"/>
      <c r="Q113" s="68"/>
      <c r="R113" s="68"/>
      <c r="S113" s="69">
        <f>I113</f>
        <v>210</v>
      </c>
      <c r="T113" s="67"/>
      <c r="U113" s="67"/>
      <c r="V113" s="70">
        <f>SUM(I113:I121)</f>
        <v>317</v>
      </c>
      <c r="W113" s="71">
        <f>D113-V113</f>
        <v>-51.645620000000008</v>
      </c>
      <c r="X113" s="72" t="str">
        <f>IF(W113&gt;0,"НЕДОВЫПОЛНЕНИЕ",IF(W113&lt;0,"ПЕРЕРАСХОД"))</f>
        <v>ПЕРЕРАСХОД</v>
      </c>
    </row>
    <row r="114" spans="1:24" s="73" customFormat="1" ht="6.75" customHeight="1">
      <c r="A114" s="59"/>
      <c r="B114" s="63"/>
      <c r="C114" s="74"/>
      <c r="D114" s="67"/>
      <c r="E114" s="63" t="s">
        <v>147</v>
      </c>
      <c r="F114" s="10" t="s">
        <v>132</v>
      </c>
      <c r="G114" s="64">
        <v>50</v>
      </c>
      <c r="H114" s="75">
        <v>0.76</v>
      </c>
      <c r="I114" s="66">
        <f t="shared" si="0"/>
        <v>38</v>
      </c>
      <c r="J114" s="67"/>
      <c r="K114" s="67"/>
      <c r="L114" s="67"/>
      <c r="M114" s="67"/>
      <c r="N114" s="69">
        <f>I114</f>
        <v>38</v>
      </c>
      <c r="O114" s="68"/>
      <c r="P114" s="68"/>
      <c r="Q114" s="68"/>
      <c r="R114" s="68"/>
      <c r="S114" s="67"/>
      <c r="T114" s="67"/>
      <c r="U114" s="67"/>
      <c r="V114" s="76"/>
      <c r="W114" s="67"/>
      <c r="X114" s="67"/>
    </row>
    <row r="115" spans="1:24" s="73" customFormat="1" ht="6.75" customHeight="1">
      <c r="A115" s="59"/>
      <c r="B115" s="63"/>
      <c r="C115" s="74"/>
      <c r="D115" s="67"/>
      <c r="E115" s="80" t="s">
        <v>109</v>
      </c>
      <c r="F115" s="81" t="s">
        <v>110</v>
      </c>
      <c r="G115" s="82">
        <v>1</v>
      </c>
      <c r="H115" s="83">
        <v>15</v>
      </c>
      <c r="I115" s="84">
        <f t="shared" si="0"/>
        <v>15</v>
      </c>
      <c r="J115" s="67"/>
      <c r="K115" s="67"/>
      <c r="L115" s="67"/>
      <c r="M115" s="67"/>
      <c r="N115" s="69">
        <v>15</v>
      </c>
      <c r="O115" s="68"/>
      <c r="P115" s="68"/>
      <c r="Q115" s="68"/>
      <c r="R115" s="68"/>
      <c r="S115" s="67"/>
      <c r="T115" s="67"/>
      <c r="U115" s="67"/>
      <c r="V115" s="76"/>
      <c r="W115" s="67"/>
      <c r="X115" s="67"/>
    </row>
    <row r="116" spans="1:24" s="73" customFormat="1" ht="6.75" customHeight="1">
      <c r="A116" s="59"/>
      <c r="B116" s="63"/>
      <c r="C116" s="74"/>
      <c r="D116" s="67"/>
      <c r="E116" s="80" t="s">
        <v>111</v>
      </c>
      <c r="F116" s="81" t="s">
        <v>110</v>
      </c>
      <c r="G116" s="82">
        <v>1</v>
      </c>
      <c r="H116" s="83">
        <v>15</v>
      </c>
      <c r="I116" s="84">
        <f t="shared" si="0"/>
        <v>15</v>
      </c>
      <c r="J116" s="67"/>
      <c r="K116" s="67"/>
      <c r="L116" s="67"/>
      <c r="M116" s="67"/>
      <c r="N116" s="69">
        <v>15</v>
      </c>
      <c r="O116" s="68"/>
      <c r="P116" s="68"/>
      <c r="Q116" s="68"/>
      <c r="R116" s="68"/>
      <c r="S116" s="67"/>
      <c r="T116" s="67"/>
      <c r="U116" s="67"/>
      <c r="V116" s="76"/>
      <c r="W116" s="67"/>
      <c r="X116" s="67"/>
    </row>
    <row r="117" spans="1:24" s="73" customFormat="1" ht="6.75" customHeight="1">
      <c r="A117" s="59"/>
      <c r="B117" s="63"/>
      <c r="C117" s="74"/>
      <c r="D117" s="67"/>
      <c r="E117" s="80" t="s">
        <v>113</v>
      </c>
      <c r="F117" s="81" t="s">
        <v>110</v>
      </c>
      <c r="G117" s="82">
        <v>1</v>
      </c>
      <c r="H117" s="83">
        <v>15</v>
      </c>
      <c r="I117" s="84">
        <f t="shared" si="0"/>
        <v>15</v>
      </c>
      <c r="J117" s="67"/>
      <c r="K117" s="67"/>
      <c r="L117" s="67"/>
      <c r="M117" s="67"/>
      <c r="N117" s="69">
        <v>15</v>
      </c>
      <c r="O117" s="68"/>
      <c r="P117" s="68"/>
      <c r="Q117" s="68"/>
      <c r="R117" s="68"/>
      <c r="S117" s="67"/>
      <c r="T117" s="67"/>
      <c r="U117" s="67"/>
      <c r="V117" s="76"/>
      <c r="W117" s="67"/>
      <c r="X117" s="67"/>
    </row>
    <row r="118" spans="1:24" s="73" customFormat="1" ht="6.75" customHeight="1">
      <c r="A118" s="59"/>
      <c r="B118" s="63"/>
      <c r="C118" s="74"/>
      <c r="D118" s="67"/>
      <c r="E118" s="80" t="s">
        <v>114</v>
      </c>
      <c r="F118" s="81" t="s">
        <v>110</v>
      </c>
      <c r="G118" s="82">
        <v>1</v>
      </c>
      <c r="H118" s="83">
        <v>15</v>
      </c>
      <c r="I118" s="84">
        <f t="shared" si="0"/>
        <v>15</v>
      </c>
      <c r="J118" s="67"/>
      <c r="K118" s="67"/>
      <c r="L118" s="67"/>
      <c r="M118" s="67"/>
      <c r="N118" s="69">
        <v>15</v>
      </c>
      <c r="O118" s="68"/>
      <c r="P118" s="68"/>
      <c r="Q118" s="68"/>
      <c r="R118" s="68"/>
      <c r="S118" s="67"/>
      <c r="T118" s="67"/>
      <c r="U118" s="67"/>
      <c r="V118" s="76"/>
      <c r="W118" s="67"/>
      <c r="X118" s="67"/>
    </row>
    <row r="119" spans="1:24" s="73" customFormat="1" ht="6.75" customHeight="1">
      <c r="A119" s="59"/>
      <c r="B119" s="63"/>
      <c r="C119" s="74"/>
      <c r="D119" s="67"/>
      <c r="E119" s="63" t="s">
        <v>148</v>
      </c>
      <c r="F119" s="10"/>
      <c r="G119" s="64">
        <v>25</v>
      </c>
      <c r="H119" s="75"/>
      <c r="I119" s="66"/>
      <c r="J119" s="67"/>
      <c r="K119" s="67"/>
      <c r="L119" s="69"/>
      <c r="M119" s="67"/>
      <c r="N119" s="67"/>
      <c r="O119" s="68"/>
      <c r="P119" s="68"/>
      <c r="Q119" s="68"/>
      <c r="R119" s="68"/>
      <c r="S119" s="67"/>
      <c r="T119" s="67"/>
      <c r="U119" s="67"/>
      <c r="V119" s="76"/>
      <c r="W119" s="67"/>
      <c r="X119" s="67"/>
    </row>
    <row r="120" spans="1:24" s="73" customFormat="1" ht="6.75" customHeight="1">
      <c r="A120" s="59"/>
      <c r="B120" s="63"/>
      <c r="C120" s="74"/>
      <c r="D120" s="67"/>
      <c r="E120" s="63" t="s">
        <v>149</v>
      </c>
      <c r="F120" s="10"/>
      <c r="G120" s="64">
        <v>30</v>
      </c>
      <c r="H120" s="75"/>
      <c r="I120" s="66"/>
      <c r="J120" s="67"/>
      <c r="K120" s="67"/>
      <c r="L120" s="67"/>
      <c r="M120" s="67"/>
      <c r="N120" s="69"/>
      <c r="O120" s="68"/>
      <c r="P120" s="68"/>
      <c r="Q120" s="68"/>
      <c r="R120" s="68"/>
      <c r="S120" s="67"/>
      <c r="T120" s="67"/>
      <c r="U120" s="67"/>
      <c r="V120" s="76"/>
      <c r="W120" s="67"/>
      <c r="X120" s="67"/>
    </row>
    <row r="121" spans="1:24" s="73" customFormat="1" ht="6.75" customHeight="1">
      <c r="A121" s="59"/>
      <c r="B121" s="63"/>
      <c r="C121" s="74"/>
      <c r="D121" s="67"/>
      <c r="E121" s="63" t="s">
        <v>150</v>
      </c>
      <c r="F121" s="10" t="s">
        <v>151</v>
      </c>
      <c r="G121" s="64">
        <v>1</v>
      </c>
      <c r="H121" s="75">
        <v>9</v>
      </c>
      <c r="I121" s="66">
        <f t="shared" si="0"/>
        <v>9</v>
      </c>
      <c r="J121" s="67"/>
      <c r="K121" s="67"/>
      <c r="L121" s="67"/>
      <c r="N121" s="69">
        <f>I121</f>
        <v>9</v>
      </c>
      <c r="P121" s="68"/>
      <c r="Q121" s="68"/>
      <c r="R121" s="68"/>
      <c r="S121" s="67"/>
      <c r="T121" s="67"/>
      <c r="U121" s="67"/>
      <c r="V121" s="76"/>
      <c r="W121" s="67"/>
      <c r="X121" s="67"/>
    </row>
    <row r="122" spans="1:24" s="73" customFormat="1" ht="6.75" customHeight="1">
      <c r="A122" s="59"/>
      <c r="B122" s="63"/>
      <c r="C122" s="74"/>
      <c r="D122" s="67"/>
      <c r="E122" s="63" t="s">
        <v>152</v>
      </c>
      <c r="F122" s="10"/>
      <c r="G122" s="64">
        <v>30</v>
      </c>
      <c r="H122" s="75"/>
      <c r="I122" s="66"/>
      <c r="J122" s="67"/>
      <c r="K122" s="67"/>
      <c r="L122" s="67"/>
      <c r="M122" s="69"/>
      <c r="N122" s="68"/>
      <c r="O122" s="68"/>
      <c r="P122" s="68"/>
      <c r="Q122" s="68"/>
      <c r="R122" s="68"/>
      <c r="S122" s="67"/>
      <c r="T122" s="67"/>
      <c r="U122" s="67"/>
      <c r="V122" s="76"/>
      <c r="W122" s="67"/>
      <c r="X122" s="67"/>
    </row>
    <row r="123" spans="1:24" s="73" customFormat="1" ht="6.75" customHeight="1">
      <c r="A123" s="59">
        <v>7</v>
      </c>
      <c r="B123" s="60" t="s">
        <v>153</v>
      </c>
      <c r="C123" s="61">
        <v>7357.83</v>
      </c>
      <c r="D123" s="62">
        <f>(C123*1.85*12)/1000</f>
        <v>163.34382600000001</v>
      </c>
      <c r="E123" s="63" t="s">
        <v>154</v>
      </c>
      <c r="F123" s="10" t="s">
        <v>102</v>
      </c>
      <c r="G123" s="64">
        <v>30</v>
      </c>
      <c r="H123" s="75">
        <v>1.2</v>
      </c>
      <c r="I123" s="66">
        <f t="shared" si="0"/>
        <v>36</v>
      </c>
      <c r="J123" s="67"/>
      <c r="K123" s="67"/>
      <c r="L123" s="67"/>
      <c r="M123" s="67"/>
      <c r="N123" s="69">
        <f>I123</f>
        <v>36</v>
      </c>
      <c r="O123" s="68"/>
      <c r="P123" s="68"/>
      <c r="Q123" s="68"/>
      <c r="R123" s="68"/>
      <c r="S123" s="67"/>
      <c r="T123" s="67"/>
      <c r="U123" s="67"/>
      <c r="V123" s="70">
        <f>SUM(I123:I126)</f>
        <v>361.5</v>
      </c>
      <c r="W123" s="71">
        <f>D123-V123</f>
        <v>-198.15617399999999</v>
      </c>
      <c r="X123" s="72" t="str">
        <f>IF(W123&gt;0,"НЕДОВЫПОЛНЕНИЕ",IF(W123&lt;0,"ПЕРЕРАСХОД"))</f>
        <v>ПЕРЕРАСХОД</v>
      </c>
    </row>
    <row r="124" spans="1:24" s="73" customFormat="1" ht="6.75" customHeight="1">
      <c r="A124" s="59"/>
      <c r="B124" s="63"/>
      <c r="C124" s="74"/>
      <c r="D124" s="67"/>
      <c r="E124" s="63" t="s">
        <v>155</v>
      </c>
      <c r="F124" s="10" t="s">
        <v>104</v>
      </c>
      <c r="G124" s="64">
        <v>45</v>
      </c>
      <c r="H124" s="75">
        <v>1.5</v>
      </c>
      <c r="I124" s="66">
        <f t="shared" si="0"/>
        <v>67.5</v>
      </c>
      <c r="J124" s="67"/>
      <c r="K124" s="67"/>
      <c r="L124" s="67"/>
      <c r="M124" s="67"/>
      <c r="N124" s="68"/>
      <c r="O124" s="68"/>
      <c r="P124" s="69">
        <f>I124</f>
        <v>67.5</v>
      </c>
      <c r="Q124" s="68"/>
      <c r="R124" s="68"/>
      <c r="S124" s="67"/>
      <c r="T124" s="67"/>
      <c r="U124" s="67"/>
      <c r="V124" s="76"/>
      <c r="W124" s="67"/>
      <c r="X124" s="67"/>
    </row>
    <row r="125" spans="1:24" s="73" customFormat="1" ht="6.75" customHeight="1">
      <c r="A125" s="59"/>
      <c r="B125" s="63"/>
      <c r="C125" s="74"/>
      <c r="D125" s="67"/>
      <c r="E125" s="63" t="s">
        <v>156</v>
      </c>
      <c r="F125" s="10" t="s">
        <v>157</v>
      </c>
      <c r="G125" s="64">
        <v>4</v>
      </c>
      <c r="H125" s="75">
        <v>12</v>
      </c>
      <c r="I125" s="66">
        <f t="shared" si="0"/>
        <v>48</v>
      </c>
      <c r="J125" s="67"/>
      <c r="K125" s="67"/>
      <c r="L125" s="67"/>
      <c r="M125" s="67"/>
      <c r="N125" s="68"/>
      <c r="O125" s="69">
        <f>I125</f>
        <v>48</v>
      </c>
      <c r="P125" s="68"/>
      <c r="Q125" s="68"/>
      <c r="R125" s="68"/>
      <c r="S125" s="67"/>
      <c r="T125" s="67"/>
      <c r="U125" s="67"/>
      <c r="V125" s="76"/>
      <c r="W125" s="67"/>
      <c r="X125" s="67"/>
    </row>
    <row r="126" spans="1:24" s="73" customFormat="1" ht="6.75" customHeight="1">
      <c r="A126" s="59"/>
      <c r="B126" s="63"/>
      <c r="C126" s="74"/>
      <c r="D126" s="67"/>
      <c r="E126" s="63" t="s">
        <v>158</v>
      </c>
      <c r="F126" s="10" t="s">
        <v>100</v>
      </c>
      <c r="G126" s="64">
        <v>1</v>
      </c>
      <c r="H126" s="75">
        <v>210</v>
      </c>
      <c r="I126" s="66">
        <f t="shared" si="0"/>
        <v>210</v>
      </c>
      <c r="J126" s="67"/>
      <c r="K126" s="67"/>
      <c r="L126" s="67"/>
      <c r="M126" s="67"/>
      <c r="N126" s="68"/>
      <c r="O126" s="68"/>
      <c r="P126" s="68"/>
      <c r="Q126" s="68"/>
      <c r="R126" s="68"/>
      <c r="S126" s="67"/>
      <c r="T126" s="69">
        <f>I126</f>
        <v>210</v>
      </c>
      <c r="U126" s="67"/>
      <c r="V126" s="76"/>
      <c r="W126" s="67"/>
      <c r="X126" s="67"/>
    </row>
    <row r="127" spans="1:24" s="73" customFormat="1" ht="6.75" customHeight="1">
      <c r="A127" s="59"/>
      <c r="B127" s="63"/>
      <c r="C127" s="74"/>
      <c r="D127" s="67"/>
      <c r="E127" s="80" t="s">
        <v>109</v>
      </c>
      <c r="F127" s="81" t="s">
        <v>110</v>
      </c>
      <c r="G127" s="82">
        <v>1</v>
      </c>
      <c r="H127" s="83">
        <v>15</v>
      </c>
      <c r="I127" s="84">
        <f t="shared" si="0"/>
        <v>15</v>
      </c>
      <c r="J127" s="67"/>
      <c r="K127" s="67"/>
      <c r="L127" s="67"/>
      <c r="M127" s="67"/>
      <c r="N127" s="69">
        <v>15</v>
      </c>
      <c r="O127" s="68"/>
      <c r="P127" s="68"/>
      <c r="Q127" s="68"/>
      <c r="R127" s="68"/>
      <c r="S127" s="67"/>
      <c r="T127" s="67"/>
      <c r="U127" s="67"/>
      <c r="V127" s="76"/>
      <c r="W127" s="67"/>
      <c r="X127" s="67"/>
    </row>
    <row r="128" spans="1:24" s="73" customFormat="1" ht="6.75" customHeight="1">
      <c r="A128" s="59"/>
      <c r="B128" s="63"/>
      <c r="C128" s="74"/>
      <c r="D128" s="67"/>
      <c r="E128" s="80" t="s">
        <v>111</v>
      </c>
      <c r="F128" s="81" t="s">
        <v>110</v>
      </c>
      <c r="G128" s="82">
        <v>1</v>
      </c>
      <c r="H128" s="83">
        <v>15</v>
      </c>
      <c r="I128" s="84">
        <f t="shared" si="0"/>
        <v>15</v>
      </c>
      <c r="J128" s="67"/>
      <c r="K128" s="67"/>
      <c r="L128" s="67"/>
      <c r="M128" s="67"/>
      <c r="N128" s="69">
        <v>15</v>
      </c>
      <c r="O128" s="68"/>
      <c r="P128" s="68"/>
      <c r="Q128" s="68"/>
      <c r="R128" s="68"/>
      <c r="S128" s="67"/>
      <c r="T128" s="67"/>
      <c r="U128" s="67"/>
      <c r="V128" s="76"/>
      <c r="W128" s="67"/>
      <c r="X128" s="67"/>
    </row>
    <row r="129" spans="1:24" s="73" customFormat="1" ht="6.75" customHeight="1">
      <c r="A129" s="59"/>
      <c r="B129" s="63"/>
      <c r="C129" s="74"/>
      <c r="D129" s="67"/>
      <c r="E129" s="80" t="s">
        <v>112</v>
      </c>
      <c r="F129" s="81" t="s">
        <v>110</v>
      </c>
      <c r="G129" s="82">
        <v>1</v>
      </c>
      <c r="H129" s="83">
        <v>15</v>
      </c>
      <c r="I129" s="84">
        <f t="shared" si="0"/>
        <v>15</v>
      </c>
      <c r="J129" s="67"/>
      <c r="K129" s="67"/>
      <c r="L129" s="67"/>
      <c r="M129" s="67"/>
      <c r="N129" s="69">
        <v>15</v>
      </c>
      <c r="O129" s="68"/>
      <c r="P129" s="68"/>
      <c r="Q129" s="68"/>
      <c r="R129" s="68"/>
      <c r="S129" s="67"/>
      <c r="T129" s="67"/>
      <c r="U129" s="67"/>
      <c r="V129" s="76"/>
      <c r="W129" s="67"/>
      <c r="X129" s="67"/>
    </row>
    <row r="130" spans="1:24" s="73" customFormat="1" ht="6.75" customHeight="1">
      <c r="A130" s="59"/>
      <c r="B130" s="63"/>
      <c r="C130" s="74"/>
      <c r="D130" s="67"/>
      <c r="E130" s="80" t="s">
        <v>113</v>
      </c>
      <c r="F130" s="81" t="s">
        <v>110</v>
      </c>
      <c r="G130" s="82">
        <v>1</v>
      </c>
      <c r="H130" s="83">
        <v>15</v>
      </c>
      <c r="I130" s="84">
        <f t="shared" si="0"/>
        <v>15</v>
      </c>
      <c r="J130" s="67"/>
      <c r="K130" s="67"/>
      <c r="L130" s="67"/>
      <c r="M130" s="67"/>
      <c r="N130" s="69">
        <v>15</v>
      </c>
      <c r="O130" s="68"/>
      <c r="P130" s="68"/>
      <c r="Q130" s="68"/>
      <c r="R130" s="68"/>
      <c r="S130" s="67"/>
      <c r="T130" s="67"/>
      <c r="U130" s="67"/>
      <c r="V130" s="76"/>
      <c r="W130" s="67"/>
      <c r="X130" s="67"/>
    </row>
    <row r="131" spans="1:24" s="73" customFormat="1" ht="6.75" customHeight="1">
      <c r="A131" s="59"/>
      <c r="B131" s="63"/>
      <c r="C131" s="74"/>
      <c r="D131" s="67"/>
      <c r="E131" s="85" t="s">
        <v>159</v>
      </c>
      <c r="F131" s="91"/>
      <c r="G131" s="86">
        <v>30</v>
      </c>
      <c r="H131" s="87"/>
      <c r="I131" s="88"/>
      <c r="J131" s="67"/>
      <c r="K131" s="67"/>
      <c r="L131" s="67"/>
      <c r="M131" s="67"/>
      <c r="N131" s="69"/>
      <c r="O131" s="68"/>
      <c r="P131" s="68"/>
      <c r="Q131" s="68"/>
      <c r="R131" s="68"/>
      <c r="S131" s="67"/>
      <c r="T131" s="67"/>
      <c r="U131" s="67"/>
      <c r="V131" s="76"/>
      <c r="W131" s="67"/>
      <c r="X131" s="67"/>
    </row>
    <row r="132" spans="1:24" s="73" customFormat="1" ht="6.75" customHeight="1">
      <c r="A132" s="59"/>
      <c r="B132" s="63"/>
      <c r="C132" s="74"/>
      <c r="D132" s="67"/>
      <c r="E132" s="85" t="s">
        <v>160</v>
      </c>
      <c r="F132" s="91"/>
      <c r="G132" s="86">
        <v>20</v>
      </c>
      <c r="H132" s="87"/>
      <c r="I132" s="88"/>
      <c r="J132" s="67"/>
      <c r="K132" s="67"/>
      <c r="L132" s="67"/>
      <c r="M132" s="67"/>
      <c r="N132" s="69"/>
      <c r="O132" s="68"/>
      <c r="P132" s="68"/>
      <c r="Q132" s="68"/>
      <c r="R132" s="68"/>
      <c r="S132" s="67"/>
      <c r="T132" s="67"/>
      <c r="U132" s="67"/>
      <c r="V132" s="76"/>
      <c r="W132" s="67"/>
      <c r="X132" s="67"/>
    </row>
    <row r="133" spans="1:24" s="73" customFormat="1" ht="6.75" customHeight="1">
      <c r="A133" s="59"/>
      <c r="B133" s="63"/>
      <c r="C133" s="74"/>
      <c r="D133" s="67"/>
      <c r="E133" s="85" t="s">
        <v>161</v>
      </c>
      <c r="F133" s="91"/>
      <c r="G133" s="86">
        <v>20</v>
      </c>
      <c r="H133" s="87"/>
      <c r="I133" s="88"/>
      <c r="J133" s="67"/>
      <c r="K133" s="67"/>
      <c r="L133" s="67"/>
      <c r="M133" s="67"/>
      <c r="N133" s="69"/>
      <c r="O133" s="68"/>
      <c r="P133" s="68"/>
      <c r="Q133" s="68"/>
      <c r="R133" s="68"/>
      <c r="S133" s="67"/>
      <c r="T133" s="67"/>
      <c r="U133" s="67"/>
      <c r="V133" s="76"/>
      <c r="W133" s="67"/>
      <c r="X133" s="67"/>
    </row>
    <row r="134" spans="1:24" s="73" customFormat="1" ht="6.75" customHeight="1">
      <c r="A134" s="59">
        <v>8</v>
      </c>
      <c r="B134" s="60" t="s">
        <v>162</v>
      </c>
      <c r="C134" s="61">
        <v>7741</v>
      </c>
      <c r="D134" s="62">
        <f>(C134*1.85*12)/1000</f>
        <v>171.8502</v>
      </c>
      <c r="E134" s="63" t="s">
        <v>163</v>
      </c>
      <c r="F134" s="10" t="s">
        <v>157</v>
      </c>
      <c r="G134" s="64">
        <v>4</v>
      </c>
      <c r="H134" s="75">
        <v>12</v>
      </c>
      <c r="I134" s="66">
        <f t="shared" si="0"/>
        <v>48</v>
      </c>
      <c r="J134" s="67"/>
      <c r="K134" s="67"/>
      <c r="L134" s="67"/>
      <c r="M134" s="67"/>
      <c r="N134" s="68"/>
      <c r="O134" s="68"/>
      <c r="P134" s="68"/>
      <c r="Q134" s="69">
        <f>I134</f>
        <v>48</v>
      </c>
      <c r="R134" s="68"/>
      <c r="S134" s="67"/>
      <c r="T134" s="67"/>
      <c r="U134" s="67"/>
      <c r="V134" s="70">
        <f>SUM(I134:I137)</f>
        <v>72.400000000000006</v>
      </c>
      <c r="W134" s="71">
        <f>D134-V134</f>
        <v>99.450199999999995</v>
      </c>
      <c r="X134" s="72" t="str">
        <f>IF(W134&gt;0,"НЕДОВЫПОЛНЕНИЕ",IF(W134&lt;0,"ПЕРЕРАСХОД"))</f>
        <v>НЕДОВЫПОЛНЕНИЕ</v>
      </c>
    </row>
    <row r="135" spans="1:24" s="73" customFormat="1" ht="6.75" customHeight="1">
      <c r="A135" s="59"/>
      <c r="B135" s="63"/>
      <c r="C135" s="74"/>
      <c r="D135" s="67"/>
      <c r="E135" s="63" t="s">
        <v>164</v>
      </c>
      <c r="F135" s="10" t="s">
        <v>132</v>
      </c>
      <c r="G135" s="64">
        <v>2</v>
      </c>
      <c r="H135" s="75">
        <v>0.76</v>
      </c>
      <c r="I135" s="66">
        <f t="shared" si="0"/>
        <v>1.52</v>
      </c>
      <c r="J135" s="67"/>
      <c r="K135" s="67"/>
      <c r="L135" s="67"/>
      <c r="M135" s="67"/>
      <c r="N135" s="68"/>
      <c r="O135" s="68"/>
      <c r="P135" s="68"/>
      <c r="Q135" s="68"/>
      <c r="R135" s="69">
        <f>I135</f>
        <v>1.52</v>
      </c>
      <c r="S135" s="67"/>
      <c r="T135" s="67"/>
      <c r="U135" s="67"/>
      <c r="V135" s="76"/>
      <c r="W135" s="67"/>
      <c r="X135" s="67"/>
    </row>
    <row r="136" spans="1:24" s="73" customFormat="1" ht="6.75" customHeight="1">
      <c r="A136" s="59"/>
      <c r="B136" s="63"/>
      <c r="C136" s="74"/>
      <c r="D136" s="67"/>
      <c r="E136" s="63" t="s">
        <v>165</v>
      </c>
      <c r="F136" s="10" t="s">
        <v>102</v>
      </c>
      <c r="G136" s="64">
        <v>14</v>
      </c>
      <c r="H136" s="75">
        <v>1.2</v>
      </c>
      <c r="I136" s="66">
        <f t="shared" si="0"/>
        <v>16.8</v>
      </c>
      <c r="J136" s="67"/>
      <c r="K136" s="67"/>
      <c r="L136" s="67"/>
      <c r="M136" s="67"/>
      <c r="N136" s="68"/>
      <c r="O136" s="68"/>
      <c r="P136" s="69">
        <f>I136</f>
        <v>16.8</v>
      </c>
      <c r="Q136" s="68"/>
      <c r="R136" s="68"/>
      <c r="S136" s="67"/>
      <c r="T136" s="67"/>
      <c r="U136" s="67"/>
      <c r="V136" s="76"/>
      <c r="W136" s="67"/>
      <c r="X136" s="67"/>
    </row>
    <row r="137" spans="1:24" s="73" customFormat="1" ht="6.75" customHeight="1">
      <c r="A137" s="59"/>
      <c r="B137" s="63"/>
      <c r="C137" s="74"/>
      <c r="D137" s="67"/>
      <c r="E137" s="63" t="s">
        <v>166</v>
      </c>
      <c r="F137" s="10" t="s">
        <v>167</v>
      </c>
      <c r="G137" s="64">
        <v>8</v>
      </c>
      <c r="H137" s="75">
        <v>0.76</v>
      </c>
      <c r="I137" s="66">
        <f t="shared" si="0"/>
        <v>6.08</v>
      </c>
      <c r="J137" s="67"/>
      <c r="K137" s="67"/>
      <c r="L137" s="67"/>
      <c r="M137" s="67"/>
      <c r="N137" s="68"/>
      <c r="O137" s="68"/>
      <c r="P137" s="69">
        <f>I137</f>
        <v>6.08</v>
      </c>
      <c r="Q137" s="68"/>
      <c r="R137" s="68"/>
      <c r="S137" s="67"/>
      <c r="T137" s="67"/>
      <c r="U137" s="67"/>
      <c r="V137" s="76"/>
      <c r="W137" s="67"/>
      <c r="X137" s="67"/>
    </row>
    <row r="138" spans="1:24" s="73" customFormat="1" ht="6.75" customHeight="1">
      <c r="A138" s="59"/>
      <c r="B138" s="63"/>
      <c r="C138" s="74"/>
      <c r="D138" s="67"/>
      <c r="E138" s="80" t="s">
        <v>109</v>
      </c>
      <c r="F138" s="81" t="s">
        <v>110</v>
      </c>
      <c r="G138" s="82">
        <v>1</v>
      </c>
      <c r="H138" s="83">
        <v>15</v>
      </c>
      <c r="I138" s="84">
        <f t="shared" ref="I138:I141" si="2">G138*H138</f>
        <v>15</v>
      </c>
      <c r="J138" s="67"/>
      <c r="K138" s="67"/>
      <c r="L138" s="67"/>
      <c r="M138" s="67"/>
      <c r="N138" s="69">
        <v>15</v>
      </c>
      <c r="O138" s="68"/>
      <c r="P138" s="68"/>
      <c r="Q138" s="68"/>
      <c r="R138" s="68"/>
      <c r="S138" s="67"/>
      <c r="T138" s="67"/>
      <c r="U138" s="67"/>
      <c r="V138" s="76"/>
      <c r="W138" s="67"/>
      <c r="X138" s="67"/>
    </row>
    <row r="139" spans="1:24" s="73" customFormat="1" ht="6.75" customHeight="1">
      <c r="A139" s="59"/>
      <c r="B139" s="63"/>
      <c r="C139" s="74"/>
      <c r="D139" s="67"/>
      <c r="E139" s="80" t="s">
        <v>111</v>
      </c>
      <c r="F139" s="81" t="s">
        <v>110</v>
      </c>
      <c r="G139" s="82">
        <v>1</v>
      </c>
      <c r="H139" s="83">
        <v>15</v>
      </c>
      <c r="I139" s="84">
        <f t="shared" si="2"/>
        <v>15</v>
      </c>
      <c r="J139" s="67"/>
      <c r="K139" s="67"/>
      <c r="L139" s="67"/>
      <c r="M139" s="67"/>
      <c r="N139" s="69">
        <v>15</v>
      </c>
      <c r="O139" s="68"/>
      <c r="P139" s="68"/>
      <c r="Q139" s="68"/>
      <c r="R139" s="68"/>
      <c r="S139" s="67"/>
      <c r="T139" s="67"/>
      <c r="U139" s="67"/>
      <c r="V139" s="76"/>
      <c r="W139" s="67"/>
      <c r="X139" s="67"/>
    </row>
    <row r="140" spans="1:24" s="73" customFormat="1" ht="6.75" customHeight="1">
      <c r="A140" s="59"/>
      <c r="B140" s="63"/>
      <c r="C140" s="74"/>
      <c r="D140" s="67"/>
      <c r="E140" s="80" t="s">
        <v>112</v>
      </c>
      <c r="F140" s="81" t="s">
        <v>110</v>
      </c>
      <c r="G140" s="82">
        <v>1</v>
      </c>
      <c r="H140" s="83">
        <v>15</v>
      </c>
      <c r="I140" s="84">
        <f t="shared" si="2"/>
        <v>15</v>
      </c>
      <c r="J140" s="67"/>
      <c r="K140" s="67"/>
      <c r="L140" s="67"/>
      <c r="M140" s="67"/>
      <c r="N140" s="69">
        <v>15</v>
      </c>
      <c r="O140" s="68"/>
      <c r="P140" s="68"/>
      <c r="Q140" s="68"/>
      <c r="R140" s="68"/>
      <c r="S140" s="67"/>
      <c r="T140" s="67"/>
      <c r="U140" s="67"/>
      <c r="V140" s="76"/>
      <c r="W140" s="67"/>
      <c r="X140" s="67"/>
    </row>
    <row r="141" spans="1:24" s="73" customFormat="1" ht="6.75" customHeight="1">
      <c r="A141" s="59"/>
      <c r="B141" s="63"/>
      <c r="C141" s="74"/>
      <c r="D141" s="67"/>
      <c r="E141" s="80" t="s">
        <v>113</v>
      </c>
      <c r="F141" s="81" t="s">
        <v>110</v>
      </c>
      <c r="G141" s="82">
        <v>1</v>
      </c>
      <c r="H141" s="83">
        <v>15</v>
      </c>
      <c r="I141" s="84">
        <f t="shared" si="2"/>
        <v>15</v>
      </c>
      <c r="J141" s="67"/>
      <c r="K141" s="67"/>
      <c r="L141" s="67"/>
      <c r="M141" s="67"/>
      <c r="N141" s="69">
        <v>15</v>
      </c>
      <c r="O141" s="68"/>
      <c r="P141" s="68"/>
      <c r="Q141" s="68"/>
      <c r="R141" s="68"/>
      <c r="S141" s="67"/>
      <c r="T141" s="67"/>
      <c r="U141" s="67"/>
      <c r="V141" s="76"/>
      <c r="W141" s="67"/>
      <c r="X141" s="67"/>
    </row>
    <row r="142" spans="1:24" s="73" customFormat="1" ht="6.75" customHeight="1">
      <c r="A142" s="59"/>
      <c r="B142" s="63"/>
      <c r="C142" s="74"/>
      <c r="D142" s="67"/>
      <c r="E142" s="63" t="s">
        <v>168</v>
      </c>
      <c r="F142" s="10"/>
      <c r="G142" s="64">
        <v>40</v>
      </c>
      <c r="H142" s="75"/>
      <c r="I142" s="66"/>
      <c r="J142" s="67"/>
      <c r="K142" s="67"/>
      <c r="L142" s="67"/>
      <c r="M142" s="67"/>
      <c r="N142" s="68"/>
      <c r="O142" s="69"/>
      <c r="P142" s="68"/>
      <c r="Q142" s="68"/>
      <c r="R142" s="68"/>
      <c r="S142" s="67"/>
      <c r="T142" s="67"/>
      <c r="U142" s="67"/>
      <c r="V142" s="76"/>
      <c r="W142" s="67"/>
      <c r="X142" s="67"/>
    </row>
    <row r="143" spans="1:24" s="73" customFormat="1" ht="6.75" customHeight="1">
      <c r="A143" s="59"/>
      <c r="B143" s="63"/>
      <c r="C143" s="74"/>
      <c r="D143" s="67"/>
      <c r="E143" s="63" t="s">
        <v>169</v>
      </c>
      <c r="F143" s="10"/>
      <c r="G143" s="64">
        <v>8</v>
      </c>
      <c r="H143" s="75"/>
      <c r="I143" s="66"/>
      <c r="J143" s="67"/>
      <c r="K143" s="67"/>
      <c r="L143" s="67"/>
      <c r="M143" s="67"/>
      <c r="N143" s="68"/>
      <c r="O143" s="67"/>
      <c r="P143" s="68"/>
      <c r="Q143" s="68"/>
      <c r="R143" s="68"/>
      <c r="S143" s="67"/>
      <c r="T143" s="67"/>
      <c r="U143" s="69"/>
      <c r="V143" s="76"/>
      <c r="W143" s="67"/>
      <c r="X143" s="67"/>
    </row>
    <row r="144" spans="1:24" s="73" customFormat="1" ht="6.75" customHeight="1">
      <c r="A144" s="59">
        <v>8</v>
      </c>
      <c r="B144" s="60" t="s">
        <v>170</v>
      </c>
      <c r="C144" s="92">
        <v>3840.6</v>
      </c>
      <c r="D144" s="62">
        <f>(C144*1.85*12)/1000</f>
        <v>85.261320000000012</v>
      </c>
      <c r="E144" s="93" t="s">
        <v>171</v>
      </c>
      <c r="F144" s="10" t="s">
        <v>102</v>
      </c>
      <c r="G144" s="94">
        <v>20.7</v>
      </c>
      <c r="H144" s="64">
        <v>1200</v>
      </c>
      <c r="I144" s="88">
        <f>H144/1000</f>
        <v>1.2</v>
      </c>
      <c r="J144" s="67"/>
      <c r="K144" s="95"/>
      <c r="L144" s="95"/>
      <c r="M144" s="67"/>
      <c r="N144" s="96"/>
      <c r="O144" s="96"/>
      <c r="P144" s="69">
        <f>I144</f>
        <v>1.2</v>
      </c>
      <c r="Q144" s="96"/>
      <c r="R144" s="96"/>
      <c r="S144" s="95"/>
      <c r="T144" s="95"/>
      <c r="U144" s="95"/>
      <c r="V144" s="70">
        <f>SUM(I144:I146)</f>
        <v>3.2</v>
      </c>
      <c r="W144" s="71">
        <f>D144-V144</f>
        <v>82.061320000000009</v>
      </c>
      <c r="X144" s="72" t="str">
        <f>IF(W144&gt;0,"НЕДОВЫПОЛНЕНИЕ",IF(W144&lt;0,"ПЕРЕРАСХОД"))</f>
        <v>НЕДОВЫПОЛНЕНИЕ</v>
      </c>
    </row>
    <row r="145" spans="1:24" s="73" customFormat="1" ht="6.75" customHeight="1">
      <c r="A145" s="59"/>
      <c r="B145" s="63"/>
      <c r="C145" s="74"/>
      <c r="D145" s="67"/>
      <c r="E145" s="93" t="s">
        <v>172</v>
      </c>
      <c r="F145" s="10" t="s">
        <v>173</v>
      </c>
      <c r="G145" s="94">
        <v>2.5</v>
      </c>
      <c r="H145" s="64">
        <v>800</v>
      </c>
      <c r="I145" s="88">
        <f>H145/1000</f>
        <v>0.8</v>
      </c>
      <c r="J145" s="67"/>
      <c r="K145" s="95"/>
      <c r="L145" s="95"/>
      <c r="M145" s="95"/>
      <c r="N145" s="96"/>
      <c r="O145" s="96"/>
      <c r="P145" s="96"/>
      <c r="Q145" s="69">
        <f>I145</f>
        <v>0.8</v>
      </c>
      <c r="R145" s="96"/>
      <c r="S145" s="95"/>
      <c r="T145" s="95"/>
      <c r="U145" s="95"/>
      <c r="V145" s="97"/>
      <c r="W145" s="95"/>
      <c r="X145" s="67"/>
    </row>
    <row r="146" spans="1:24" s="73" customFormat="1" ht="6.75" customHeight="1">
      <c r="A146" s="59"/>
      <c r="B146" s="63"/>
      <c r="C146" s="74"/>
      <c r="D146" s="67"/>
      <c r="E146" s="93" t="s">
        <v>174</v>
      </c>
      <c r="F146" s="10" t="s">
        <v>102</v>
      </c>
      <c r="G146" s="94">
        <v>4</v>
      </c>
      <c r="H146" s="64">
        <v>1200</v>
      </c>
      <c r="I146" s="88">
        <f>H146/1000</f>
        <v>1.2</v>
      </c>
      <c r="J146" s="67"/>
      <c r="K146" s="95"/>
      <c r="L146" s="95"/>
      <c r="M146" s="67"/>
      <c r="N146" s="96"/>
      <c r="O146" s="96"/>
      <c r="P146" s="69">
        <f>I146</f>
        <v>1.2</v>
      </c>
      <c r="Q146" s="96"/>
      <c r="R146" s="96"/>
      <c r="S146" s="95"/>
      <c r="T146" s="95"/>
      <c r="U146" s="95"/>
      <c r="V146" s="97"/>
      <c r="W146" s="95"/>
      <c r="X146" s="67"/>
    </row>
    <row r="147" spans="1:24" s="73" customFormat="1" ht="6.75" customHeight="1">
      <c r="A147" s="59"/>
      <c r="B147" s="63"/>
      <c r="C147" s="74"/>
      <c r="D147" s="67"/>
      <c r="E147" s="80" t="s">
        <v>109</v>
      </c>
      <c r="F147" s="81" t="s">
        <v>110</v>
      </c>
      <c r="G147" s="82">
        <v>1</v>
      </c>
      <c r="H147" s="83">
        <v>15</v>
      </c>
      <c r="I147" s="84">
        <f t="shared" ref="I147:I148" si="3">G147*H147</f>
        <v>15</v>
      </c>
      <c r="J147" s="67"/>
      <c r="K147" s="95"/>
      <c r="L147" s="95"/>
      <c r="M147" s="67"/>
      <c r="N147" s="69">
        <v>15</v>
      </c>
      <c r="O147" s="96"/>
      <c r="P147" s="96"/>
      <c r="Q147" s="96"/>
      <c r="R147" s="96"/>
      <c r="S147" s="95"/>
      <c r="T147" s="95"/>
      <c r="U147" s="95"/>
      <c r="V147" s="97"/>
      <c r="W147" s="95"/>
      <c r="X147" s="67"/>
    </row>
    <row r="148" spans="1:24" s="73" customFormat="1" ht="6.75" customHeight="1">
      <c r="A148" s="59"/>
      <c r="B148" s="63"/>
      <c r="C148" s="74"/>
      <c r="D148" s="67"/>
      <c r="E148" s="80" t="s">
        <v>111</v>
      </c>
      <c r="F148" s="81" t="s">
        <v>110</v>
      </c>
      <c r="G148" s="82">
        <v>1</v>
      </c>
      <c r="H148" s="83">
        <v>15</v>
      </c>
      <c r="I148" s="84">
        <f t="shared" si="3"/>
        <v>15</v>
      </c>
      <c r="J148" s="67"/>
      <c r="K148" s="95"/>
      <c r="L148" s="95"/>
      <c r="M148" s="67"/>
      <c r="N148" s="69">
        <v>15</v>
      </c>
      <c r="O148" s="96"/>
      <c r="P148" s="96"/>
      <c r="Q148" s="96"/>
      <c r="R148" s="96"/>
      <c r="S148" s="95"/>
      <c r="T148" s="95"/>
      <c r="U148" s="95"/>
      <c r="V148" s="97"/>
      <c r="W148" s="95"/>
      <c r="X148" s="67"/>
    </row>
    <row r="149" spans="1:24" s="73" customFormat="1" ht="6.75" customHeight="1">
      <c r="A149" s="59"/>
      <c r="B149" s="63"/>
      <c r="C149" s="74"/>
      <c r="D149" s="67"/>
      <c r="E149" s="63" t="s">
        <v>169</v>
      </c>
      <c r="F149" s="10"/>
      <c r="G149" s="64">
        <v>4</v>
      </c>
      <c r="H149" s="75"/>
      <c r="I149" s="66"/>
      <c r="J149" s="67"/>
      <c r="K149" s="95"/>
      <c r="L149" s="95"/>
      <c r="M149" s="67"/>
      <c r="N149" s="67"/>
      <c r="O149" s="96"/>
      <c r="P149" s="96"/>
      <c r="Q149" s="96"/>
      <c r="R149" s="96"/>
      <c r="S149" s="95"/>
      <c r="T149" s="95"/>
      <c r="U149" s="69"/>
      <c r="V149" s="97"/>
      <c r="W149" s="95"/>
      <c r="X149" s="67"/>
    </row>
    <row r="150" spans="1:24" s="73" customFormat="1" ht="6.75" customHeight="1">
      <c r="A150" s="59">
        <v>9</v>
      </c>
      <c r="B150" s="60" t="s">
        <v>175</v>
      </c>
      <c r="C150" s="61">
        <v>4725.75</v>
      </c>
      <c r="D150" s="62">
        <f>(C150*1.85*12)/1000</f>
        <v>104.91165000000001</v>
      </c>
      <c r="E150" s="63" t="s">
        <v>176</v>
      </c>
      <c r="F150" s="98" t="s">
        <v>177</v>
      </c>
      <c r="G150" s="99">
        <v>1</v>
      </c>
      <c r="H150" s="75">
        <v>55</v>
      </c>
      <c r="I150" s="66">
        <f t="shared" ref="I150:I213" si="4">G150*H150</f>
        <v>55</v>
      </c>
      <c r="J150" s="67"/>
      <c r="K150" s="67"/>
      <c r="L150" s="67"/>
      <c r="M150" s="67"/>
      <c r="N150" s="69">
        <f>I150</f>
        <v>55</v>
      </c>
      <c r="O150" s="68"/>
      <c r="P150" s="68"/>
      <c r="Q150" s="68"/>
      <c r="R150" s="68"/>
      <c r="S150" s="67"/>
      <c r="T150" s="67"/>
      <c r="U150" s="67"/>
      <c r="V150" s="70">
        <f>SUM(I150:I157)</f>
        <v>160.6</v>
      </c>
      <c r="W150" s="71">
        <f>D150-V150</f>
        <v>-55.688349999999986</v>
      </c>
      <c r="X150" s="72" t="str">
        <f>IF(W150&gt;0,"НЕДОВЫПОЛНЕНИЕ",IF(W150&lt;0,"ПЕРЕРАСХОД"))</f>
        <v>ПЕРЕРАСХОД</v>
      </c>
    </row>
    <row r="151" spans="1:24" s="73" customFormat="1" ht="6.75" customHeight="1">
      <c r="A151" s="59"/>
      <c r="B151" s="63"/>
      <c r="C151" s="74"/>
      <c r="D151" s="67"/>
      <c r="E151" s="63" t="s">
        <v>178</v>
      </c>
      <c r="F151" s="10" t="s">
        <v>179</v>
      </c>
      <c r="G151" s="64">
        <v>2</v>
      </c>
      <c r="H151" s="75">
        <v>15</v>
      </c>
      <c r="I151" s="66">
        <f t="shared" si="4"/>
        <v>30</v>
      </c>
      <c r="J151" s="67"/>
      <c r="K151" s="67"/>
      <c r="L151" s="67"/>
      <c r="M151" s="67"/>
      <c r="N151" s="68"/>
      <c r="O151" s="69">
        <f>I151</f>
        <v>30</v>
      </c>
      <c r="P151" s="68"/>
      <c r="Q151" s="68"/>
      <c r="R151" s="68"/>
      <c r="S151" s="67"/>
      <c r="T151" s="67"/>
      <c r="U151" s="67"/>
      <c r="V151" s="76"/>
      <c r="W151" s="67"/>
      <c r="X151" s="67"/>
    </row>
    <row r="152" spans="1:24" s="73" customFormat="1" ht="6.75" customHeight="1">
      <c r="A152" s="59"/>
      <c r="B152" s="63"/>
      <c r="C152" s="74"/>
      <c r="D152" s="67"/>
      <c r="E152" s="63" t="s">
        <v>180</v>
      </c>
      <c r="F152" s="10" t="s">
        <v>181</v>
      </c>
      <c r="G152" s="64">
        <v>24</v>
      </c>
      <c r="H152" s="75">
        <v>0.9</v>
      </c>
      <c r="I152" s="66">
        <f t="shared" si="4"/>
        <v>21.6</v>
      </c>
      <c r="J152" s="67"/>
      <c r="K152" s="67"/>
      <c r="L152" s="67"/>
      <c r="M152" s="67"/>
      <c r="N152" s="68"/>
      <c r="O152" s="68"/>
      <c r="P152" s="69">
        <f>I152</f>
        <v>21.6</v>
      </c>
      <c r="Q152" s="68"/>
      <c r="R152" s="68"/>
      <c r="S152" s="67"/>
      <c r="T152" s="67"/>
      <c r="U152" s="67"/>
      <c r="V152" s="76"/>
      <c r="W152" s="67"/>
      <c r="X152" s="67"/>
    </row>
    <row r="153" spans="1:24" s="73" customFormat="1" ht="6.75" customHeight="1">
      <c r="A153" s="59"/>
      <c r="B153" s="63"/>
      <c r="C153" s="74"/>
      <c r="D153" s="67"/>
      <c r="E153" s="63" t="s">
        <v>182</v>
      </c>
      <c r="F153" s="10" t="s">
        <v>98</v>
      </c>
      <c r="G153" s="64">
        <v>54</v>
      </c>
      <c r="H153" s="75">
        <v>0.13</v>
      </c>
      <c r="I153" s="66">
        <f t="shared" si="4"/>
        <v>7.0200000000000005</v>
      </c>
      <c r="J153" s="67"/>
      <c r="K153" s="67"/>
      <c r="L153" s="67"/>
      <c r="M153" s="67"/>
      <c r="N153" s="68"/>
      <c r="O153" s="69">
        <f>I153</f>
        <v>7.0200000000000005</v>
      </c>
      <c r="P153" s="68"/>
      <c r="Q153" s="68"/>
      <c r="R153" s="68"/>
      <c r="S153" s="67"/>
      <c r="T153" s="67"/>
      <c r="U153" s="67"/>
      <c r="V153" s="76"/>
      <c r="W153" s="67"/>
      <c r="X153" s="67"/>
    </row>
    <row r="154" spans="1:24" s="73" customFormat="1" ht="6.75" customHeight="1">
      <c r="A154" s="59"/>
      <c r="B154" s="63"/>
      <c r="C154" s="74"/>
      <c r="D154" s="67"/>
      <c r="E154" s="63" t="s">
        <v>183</v>
      </c>
      <c r="F154" s="10" t="s">
        <v>104</v>
      </c>
      <c r="G154" s="64">
        <v>80</v>
      </c>
      <c r="H154" s="75">
        <v>0.3</v>
      </c>
      <c r="I154" s="66">
        <f t="shared" si="4"/>
        <v>24</v>
      </c>
      <c r="J154" s="67"/>
      <c r="K154" s="67"/>
      <c r="L154" s="67"/>
      <c r="M154" s="67"/>
      <c r="O154" s="68"/>
      <c r="P154" s="69">
        <f>I154</f>
        <v>24</v>
      </c>
      <c r="Q154" s="68"/>
      <c r="R154" s="68"/>
      <c r="S154" s="67"/>
      <c r="T154" s="67"/>
      <c r="U154" s="67"/>
      <c r="V154" s="76"/>
      <c r="W154" s="67"/>
      <c r="X154" s="67"/>
    </row>
    <row r="155" spans="1:24" s="73" customFormat="1" ht="6.75" customHeight="1">
      <c r="A155" s="59"/>
      <c r="B155" s="63"/>
      <c r="C155" s="74"/>
      <c r="D155" s="67"/>
      <c r="E155" s="80" t="s">
        <v>130</v>
      </c>
      <c r="F155" s="81" t="s">
        <v>110</v>
      </c>
      <c r="G155" s="82">
        <v>1</v>
      </c>
      <c r="H155" s="83">
        <v>15</v>
      </c>
      <c r="I155" s="84">
        <f t="shared" si="4"/>
        <v>15</v>
      </c>
      <c r="J155" s="67"/>
      <c r="K155" s="67"/>
      <c r="L155" s="67"/>
      <c r="M155" s="67"/>
      <c r="N155" s="69">
        <f>I155</f>
        <v>15</v>
      </c>
      <c r="O155" s="68"/>
      <c r="P155" s="68"/>
      <c r="Q155" s="68"/>
      <c r="R155" s="68"/>
      <c r="S155" s="67"/>
      <c r="T155" s="67"/>
      <c r="U155" s="67"/>
      <c r="V155" s="76"/>
      <c r="W155" s="67"/>
      <c r="X155" s="67"/>
    </row>
    <row r="156" spans="1:24" s="73" customFormat="1" ht="6.75" customHeight="1">
      <c r="A156" s="59"/>
      <c r="B156" s="63"/>
      <c r="C156" s="74"/>
      <c r="D156" s="67"/>
      <c r="E156" s="63" t="s">
        <v>184</v>
      </c>
      <c r="F156" s="10" t="s">
        <v>151</v>
      </c>
      <c r="G156" s="64">
        <v>1</v>
      </c>
      <c r="H156" s="75">
        <v>1.5</v>
      </c>
      <c r="I156" s="66">
        <f t="shared" si="4"/>
        <v>1.5</v>
      </c>
      <c r="J156" s="67"/>
      <c r="K156" s="67"/>
      <c r="L156" s="67"/>
      <c r="M156" s="67"/>
      <c r="N156" s="68"/>
      <c r="O156" s="69">
        <f>I156</f>
        <v>1.5</v>
      </c>
      <c r="P156" s="67"/>
      <c r="Q156" s="68"/>
      <c r="R156" s="68"/>
      <c r="S156" s="67"/>
      <c r="T156" s="67"/>
      <c r="U156" s="67"/>
      <c r="V156" s="76"/>
      <c r="W156" s="67"/>
      <c r="X156" s="67"/>
    </row>
    <row r="157" spans="1:24" s="73" customFormat="1" ht="6.75" customHeight="1">
      <c r="A157" s="59"/>
      <c r="B157" s="63"/>
      <c r="C157" s="74"/>
      <c r="D157" s="67"/>
      <c r="E157" s="63" t="s">
        <v>185</v>
      </c>
      <c r="F157" s="10" t="s">
        <v>186</v>
      </c>
      <c r="G157" s="64">
        <v>54</v>
      </c>
      <c r="H157" s="75">
        <v>0.12</v>
      </c>
      <c r="I157" s="66">
        <f t="shared" si="4"/>
        <v>6.4799999999999995</v>
      </c>
      <c r="J157" s="67"/>
      <c r="K157" s="67"/>
      <c r="L157" s="67"/>
      <c r="M157" s="67"/>
      <c r="N157" s="67"/>
      <c r="O157" s="68"/>
      <c r="P157" s="68"/>
      <c r="Q157" s="69">
        <f>I157</f>
        <v>6.4799999999999995</v>
      </c>
      <c r="R157" s="68"/>
      <c r="S157" s="67"/>
      <c r="T157" s="67"/>
      <c r="U157" s="67"/>
      <c r="V157" s="76"/>
      <c r="W157" s="67"/>
      <c r="X157" s="67"/>
    </row>
    <row r="158" spans="1:24" s="73" customFormat="1" ht="6.75" customHeight="1">
      <c r="A158" s="59"/>
      <c r="B158" s="63"/>
      <c r="C158" s="74"/>
      <c r="D158" s="67"/>
      <c r="E158" s="63" t="s">
        <v>187</v>
      </c>
      <c r="F158" s="10"/>
      <c r="G158" s="64">
        <v>50</v>
      </c>
      <c r="H158" s="75"/>
      <c r="I158" s="66"/>
      <c r="J158" s="67"/>
      <c r="K158" s="67"/>
      <c r="L158" s="67"/>
      <c r="N158" s="69"/>
      <c r="O158" s="68"/>
      <c r="P158" s="68"/>
      <c r="Q158" s="67"/>
      <c r="R158" s="68"/>
      <c r="S158" s="67"/>
      <c r="T158" s="67"/>
      <c r="U158" s="67"/>
      <c r="V158" s="76"/>
      <c r="W158" s="67"/>
      <c r="X158" s="67"/>
    </row>
    <row r="159" spans="1:24" s="73" customFormat="1" ht="6.75" customHeight="1">
      <c r="A159" s="59"/>
      <c r="B159" s="63"/>
      <c r="C159" s="74"/>
      <c r="D159" s="67"/>
      <c r="E159" s="63" t="s">
        <v>188</v>
      </c>
      <c r="F159" s="10"/>
      <c r="G159" s="64">
        <v>22</v>
      </c>
      <c r="H159" s="75"/>
      <c r="I159" s="66"/>
      <c r="J159" s="67"/>
      <c r="K159" s="67"/>
      <c r="L159" s="67"/>
      <c r="M159" s="69"/>
      <c r="N159" s="67"/>
      <c r="O159" s="68"/>
      <c r="P159" s="68"/>
      <c r="Q159" s="67"/>
      <c r="R159" s="68"/>
      <c r="S159" s="67"/>
      <c r="T159" s="67"/>
      <c r="U159" s="67"/>
      <c r="V159" s="76"/>
      <c r="W159" s="67"/>
      <c r="X159" s="67"/>
    </row>
    <row r="160" spans="1:24" s="73" customFormat="1" ht="6.75" customHeight="1">
      <c r="A160" s="59"/>
      <c r="B160" s="63"/>
      <c r="C160" s="74"/>
      <c r="D160" s="67"/>
      <c r="E160" s="63" t="s">
        <v>189</v>
      </c>
      <c r="F160" s="10"/>
      <c r="G160" s="64">
        <v>8</v>
      </c>
      <c r="H160" s="75"/>
      <c r="I160" s="66"/>
      <c r="J160" s="67"/>
      <c r="K160" s="67"/>
      <c r="L160" s="67"/>
      <c r="M160" s="67"/>
      <c r="N160" s="67"/>
      <c r="O160" s="69"/>
      <c r="P160" s="68"/>
      <c r="Q160" s="67"/>
      <c r="R160" s="68"/>
      <c r="S160" s="67"/>
      <c r="T160" s="67"/>
      <c r="U160" s="67"/>
      <c r="V160" s="76"/>
      <c r="W160" s="67"/>
      <c r="X160" s="67"/>
    </row>
    <row r="161" spans="1:24" s="73" customFormat="1" ht="6.75" customHeight="1">
      <c r="A161" s="59"/>
      <c r="B161" s="63"/>
      <c r="C161" s="74"/>
      <c r="D161" s="67"/>
      <c r="E161" s="63" t="s">
        <v>190</v>
      </c>
      <c r="F161" s="10"/>
      <c r="G161" s="64">
        <v>6</v>
      </c>
      <c r="H161" s="75"/>
      <c r="I161" s="66"/>
      <c r="J161" s="67"/>
      <c r="K161" s="67"/>
      <c r="L161" s="67"/>
      <c r="M161" s="67"/>
      <c r="N161" s="67"/>
      <c r="O161" s="69"/>
      <c r="P161" s="68"/>
      <c r="Q161" s="67"/>
      <c r="R161" s="68"/>
      <c r="S161" s="67"/>
      <c r="T161" s="67"/>
      <c r="U161" s="67"/>
      <c r="V161" s="76"/>
      <c r="W161" s="67"/>
      <c r="X161" s="67"/>
    </row>
    <row r="162" spans="1:24" s="73" customFormat="1" ht="6.75" customHeight="1">
      <c r="A162" s="59">
        <v>10</v>
      </c>
      <c r="B162" s="60" t="s">
        <v>191</v>
      </c>
      <c r="C162" s="61">
        <v>7769.1</v>
      </c>
      <c r="D162" s="62">
        <f t="shared" ref="D162:D170" si="5">(C162*1.85*12)/1000</f>
        <v>172.47402000000002</v>
      </c>
      <c r="E162" s="63" t="s">
        <v>192</v>
      </c>
      <c r="F162" s="10" t="s">
        <v>179</v>
      </c>
      <c r="G162" s="64">
        <v>4</v>
      </c>
      <c r="H162" s="75">
        <v>15</v>
      </c>
      <c r="I162" s="66">
        <f t="shared" si="4"/>
        <v>60</v>
      </c>
      <c r="J162" s="67"/>
      <c r="K162" s="67"/>
      <c r="L162" s="67"/>
      <c r="M162" s="67"/>
      <c r="N162" s="68"/>
      <c r="O162" s="69">
        <f>I162</f>
        <v>60</v>
      </c>
      <c r="P162" s="68"/>
      <c r="Q162" s="68"/>
      <c r="R162" s="68"/>
      <c r="S162" s="67"/>
      <c r="T162" s="67"/>
      <c r="U162" s="67"/>
      <c r="V162" s="70">
        <f>SUM(I162:I166)</f>
        <v>120</v>
      </c>
      <c r="W162" s="71">
        <f>D162-V162</f>
        <v>52.474020000000024</v>
      </c>
      <c r="X162" s="72" t="str">
        <f t="shared" ref="X162:X170" si="6">IF(W162&gt;0,"НЕДОВЫПОЛНЕНИЕ",IF(W162&lt;0,"ПЕРЕРАСХОД"))</f>
        <v>НЕДОВЫПОЛНЕНИЕ</v>
      </c>
    </row>
    <row r="163" spans="1:24" s="73" customFormat="1" ht="6.75" customHeight="1">
      <c r="A163" s="59"/>
      <c r="B163" s="78"/>
      <c r="C163" s="79"/>
      <c r="D163" s="62"/>
      <c r="E163" s="80" t="s">
        <v>109</v>
      </c>
      <c r="F163" s="81" t="s">
        <v>110</v>
      </c>
      <c r="G163" s="82">
        <v>1</v>
      </c>
      <c r="H163" s="83">
        <v>15</v>
      </c>
      <c r="I163" s="84">
        <f t="shared" si="4"/>
        <v>15</v>
      </c>
      <c r="J163" s="100"/>
      <c r="K163" s="67"/>
      <c r="L163" s="67"/>
      <c r="M163" s="67"/>
      <c r="N163" s="68"/>
      <c r="O163" s="69">
        <f>I163</f>
        <v>15</v>
      </c>
      <c r="P163" s="68"/>
      <c r="Q163" s="68"/>
      <c r="R163" s="68"/>
      <c r="S163" s="67"/>
      <c r="T163" s="67"/>
      <c r="U163" s="67"/>
      <c r="V163" s="70"/>
      <c r="W163" s="71"/>
      <c r="X163" s="72"/>
    </row>
    <row r="164" spans="1:24" s="73" customFormat="1" ht="6.75" customHeight="1">
      <c r="A164" s="59"/>
      <c r="B164" s="78"/>
      <c r="C164" s="79"/>
      <c r="D164" s="62"/>
      <c r="E164" s="80" t="s">
        <v>111</v>
      </c>
      <c r="F164" s="81" t="s">
        <v>110</v>
      </c>
      <c r="G164" s="82">
        <v>1</v>
      </c>
      <c r="H164" s="83">
        <v>15</v>
      </c>
      <c r="I164" s="84">
        <f t="shared" si="4"/>
        <v>15</v>
      </c>
      <c r="J164" s="100"/>
      <c r="K164" s="67"/>
      <c r="L164" s="67"/>
      <c r="M164" s="67"/>
      <c r="N164" s="68"/>
      <c r="O164" s="69">
        <f t="shared" ref="O164:O166" si="7">I164</f>
        <v>15</v>
      </c>
      <c r="P164" s="68"/>
      <c r="Q164" s="68"/>
      <c r="R164" s="68"/>
      <c r="S164" s="67"/>
      <c r="T164" s="67"/>
      <c r="U164" s="67"/>
      <c r="V164" s="70"/>
      <c r="W164" s="71"/>
      <c r="X164" s="72"/>
    </row>
    <row r="165" spans="1:24" s="73" customFormat="1" ht="6.75" customHeight="1">
      <c r="A165" s="59"/>
      <c r="B165" s="78"/>
      <c r="C165" s="79"/>
      <c r="D165" s="62"/>
      <c r="E165" s="80" t="s">
        <v>112</v>
      </c>
      <c r="F165" s="81" t="s">
        <v>110</v>
      </c>
      <c r="G165" s="82">
        <v>1</v>
      </c>
      <c r="H165" s="83">
        <v>15</v>
      </c>
      <c r="I165" s="84">
        <f t="shared" si="4"/>
        <v>15</v>
      </c>
      <c r="J165" s="100"/>
      <c r="K165" s="67"/>
      <c r="L165" s="67"/>
      <c r="M165" s="67"/>
      <c r="N165" s="68"/>
      <c r="O165" s="69">
        <f t="shared" si="7"/>
        <v>15</v>
      </c>
      <c r="P165" s="68"/>
      <c r="Q165" s="68"/>
      <c r="R165" s="68"/>
      <c r="S165" s="67"/>
      <c r="T165" s="67"/>
      <c r="U165" s="67"/>
      <c r="V165" s="70"/>
      <c r="W165" s="71"/>
      <c r="X165" s="72"/>
    </row>
    <row r="166" spans="1:24" s="73" customFormat="1" ht="6.75" customHeight="1">
      <c r="A166" s="59"/>
      <c r="B166" s="78"/>
      <c r="C166" s="79"/>
      <c r="D166" s="62"/>
      <c r="E166" s="80" t="s">
        <v>113</v>
      </c>
      <c r="F166" s="81" t="s">
        <v>110</v>
      </c>
      <c r="G166" s="82">
        <v>1</v>
      </c>
      <c r="H166" s="83">
        <v>15</v>
      </c>
      <c r="I166" s="84">
        <f t="shared" si="4"/>
        <v>15</v>
      </c>
      <c r="J166" s="100"/>
      <c r="K166" s="67"/>
      <c r="L166" s="67"/>
      <c r="M166" s="67"/>
      <c r="N166" s="68"/>
      <c r="O166" s="69">
        <f t="shared" si="7"/>
        <v>15</v>
      </c>
      <c r="P166" s="68"/>
      <c r="Q166" s="68"/>
      <c r="R166" s="68"/>
      <c r="S166" s="67"/>
      <c r="T166" s="67"/>
      <c r="U166" s="67"/>
      <c r="V166" s="70"/>
      <c r="W166" s="71"/>
      <c r="X166" s="72"/>
    </row>
    <row r="167" spans="1:24" s="73" customFormat="1" ht="6.75" customHeight="1">
      <c r="A167" s="59"/>
      <c r="B167" s="78"/>
      <c r="C167" s="79"/>
      <c r="D167" s="62"/>
      <c r="E167" s="85" t="s">
        <v>193</v>
      </c>
      <c r="F167" s="91"/>
      <c r="G167" s="86">
        <v>150</v>
      </c>
      <c r="H167" s="87"/>
      <c r="I167" s="88"/>
      <c r="J167" s="100"/>
      <c r="K167" s="67"/>
      <c r="L167" s="67"/>
      <c r="M167" s="67"/>
      <c r="O167" s="67"/>
      <c r="P167" s="69"/>
      <c r="Q167" s="68"/>
      <c r="R167" s="68"/>
      <c r="S167" s="67"/>
      <c r="T167" s="67"/>
      <c r="U167" s="67"/>
      <c r="V167" s="70"/>
      <c r="W167" s="71"/>
      <c r="X167" s="72"/>
    </row>
    <row r="168" spans="1:24" s="73" customFormat="1" ht="6.75" customHeight="1">
      <c r="A168" s="59"/>
      <c r="B168" s="78"/>
      <c r="C168" s="79"/>
      <c r="D168" s="62"/>
      <c r="E168" s="85" t="s">
        <v>194</v>
      </c>
      <c r="F168" s="91"/>
      <c r="G168" s="86">
        <v>20</v>
      </c>
      <c r="H168" s="87"/>
      <c r="I168" s="88"/>
      <c r="J168" s="100"/>
      <c r="K168" s="67"/>
      <c r="L168" s="67"/>
      <c r="M168" s="67"/>
      <c r="N168" s="68"/>
      <c r="O168" s="69"/>
      <c r="P168" s="68"/>
      <c r="Q168" s="68"/>
      <c r="R168" s="68"/>
      <c r="S168" s="67"/>
      <c r="T168" s="67"/>
      <c r="U168" s="67"/>
      <c r="V168" s="70"/>
      <c r="W168" s="71"/>
      <c r="X168" s="72"/>
    </row>
    <row r="169" spans="1:24" s="73" customFormat="1" ht="6.75" customHeight="1">
      <c r="A169" s="59"/>
      <c r="B169" s="78"/>
      <c r="C169" s="79"/>
      <c r="D169" s="62"/>
      <c r="E169" s="63" t="s">
        <v>188</v>
      </c>
      <c r="F169" s="10"/>
      <c r="G169" s="64">
        <v>21</v>
      </c>
      <c r="H169" s="87"/>
      <c r="I169" s="88"/>
      <c r="J169" s="100"/>
      <c r="K169" s="67"/>
      <c r="L169" s="67"/>
      <c r="M169" s="67"/>
      <c r="N169" s="68"/>
      <c r="O169" s="69"/>
      <c r="P169" s="68"/>
      <c r="Q169" s="68"/>
      <c r="R169" s="68"/>
      <c r="S169" s="67"/>
      <c r="T169" s="67"/>
      <c r="U169" s="67"/>
      <c r="V169" s="70"/>
      <c r="W169" s="71"/>
      <c r="X169" s="72"/>
    </row>
    <row r="170" spans="1:24" s="73" customFormat="1" ht="6.75" customHeight="1">
      <c r="A170" s="59">
        <v>11</v>
      </c>
      <c r="B170" s="60" t="s">
        <v>195</v>
      </c>
      <c r="C170" s="61">
        <v>7841.1</v>
      </c>
      <c r="D170" s="62">
        <f t="shared" si="5"/>
        <v>174.07242000000002</v>
      </c>
      <c r="E170" s="63" t="s">
        <v>196</v>
      </c>
      <c r="F170" s="10" t="s">
        <v>197</v>
      </c>
      <c r="G170" s="64">
        <v>1</v>
      </c>
      <c r="H170" s="75">
        <v>14.5</v>
      </c>
      <c r="I170" s="66">
        <f t="shared" si="4"/>
        <v>14.5</v>
      </c>
      <c r="J170" s="67"/>
      <c r="K170" s="67"/>
      <c r="L170" s="67"/>
      <c r="M170" s="67"/>
      <c r="N170" s="68"/>
      <c r="O170" s="68"/>
      <c r="P170" s="69">
        <f>I170</f>
        <v>14.5</v>
      </c>
      <c r="Q170" s="68"/>
      <c r="R170" s="68"/>
      <c r="S170" s="67"/>
      <c r="T170" s="67"/>
      <c r="U170" s="67"/>
      <c r="V170" s="70">
        <f>SUM(I170:I178)</f>
        <v>144.06</v>
      </c>
      <c r="W170" s="71">
        <f>D170-V170</f>
        <v>30.01242000000002</v>
      </c>
      <c r="X170" s="72" t="str">
        <f t="shared" si="6"/>
        <v>НЕДОВЫПОЛНЕНИЕ</v>
      </c>
    </row>
    <row r="171" spans="1:24" s="73" customFormat="1" ht="6.75" customHeight="1">
      <c r="A171" s="59"/>
      <c r="B171" s="63"/>
      <c r="C171" s="74"/>
      <c r="D171" s="67"/>
      <c r="E171" s="63" t="s">
        <v>198</v>
      </c>
      <c r="F171" s="10" t="s">
        <v>132</v>
      </c>
      <c r="G171" s="64">
        <v>6</v>
      </c>
      <c r="H171" s="75">
        <v>0.76</v>
      </c>
      <c r="I171" s="66">
        <f t="shared" si="4"/>
        <v>4.5600000000000005</v>
      </c>
      <c r="J171" s="67"/>
      <c r="K171" s="67"/>
      <c r="L171" s="67"/>
      <c r="M171" s="67"/>
      <c r="N171" s="68"/>
      <c r="O171" s="68"/>
      <c r="P171" s="68"/>
      <c r="Q171" s="69">
        <f>I171</f>
        <v>4.5600000000000005</v>
      </c>
      <c r="R171" s="68"/>
      <c r="S171" s="67"/>
      <c r="T171" s="67"/>
      <c r="U171" s="67"/>
      <c r="V171" s="76"/>
      <c r="W171" s="67"/>
      <c r="X171" s="67"/>
    </row>
    <row r="172" spans="1:24" s="73" customFormat="1" ht="6.75" customHeight="1">
      <c r="A172" s="59"/>
      <c r="B172" s="63"/>
      <c r="C172" s="74"/>
      <c r="D172" s="67"/>
      <c r="E172" s="63" t="s">
        <v>192</v>
      </c>
      <c r="F172" s="10" t="s">
        <v>179</v>
      </c>
      <c r="G172" s="64">
        <v>4</v>
      </c>
      <c r="H172" s="75">
        <v>15</v>
      </c>
      <c r="I172" s="66">
        <f t="shared" si="4"/>
        <v>60</v>
      </c>
      <c r="J172" s="67"/>
      <c r="K172" s="67"/>
      <c r="L172" s="67"/>
      <c r="M172" s="67"/>
      <c r="N172" s="68"/>
      <c r="O172" s="68"/>
      <c r="P172" s="69">
        <f>I172</f>
        <v>60</v>
      </c>
      <c r="Q172" s="68"/>
      <c r="R172" s="68"/>
      <c r="S172" s="67"/>
      <c r="T172" s="67"/>
      <c r="U172" s="67"/>
      <c r="V172" s="76"/>
      <c r="W172" s="67"/>
      <c r="X172" s="67"/>
    </row>
    <row r="173" spans="1:24" s="73" customFormat="1" ht="6.75" customHeight="1">
      <c r="A173" s="59"/>
      <c r="B173" s="63"/>
      <c r="C173" s="74"/>
      <c r="D173" s="67"/>
      <c r="E173" s="101" t="s">
        <v>199</v>
      </c>
      <c r="F173" s="10"/>
      <c r="G173" s="102"/>
      <c r="H173" s="75">
        <v>0</v>
      </c>
      <c r="I173" s="66">
        <f t="shared" si="4"/>
        <v>0</v>
      </c>
      <c r="J173" s="67"/>
      <c r="K173" s="67"/>
      <c r="L173" s="67"/>
      <c r="M173" s="67"/>
      <c r="N173" s="68"/>
      <c r="O173" s="68"/>
      <c r="P173" s="68"/>
      <c r="Q173" s="68"/>
      <c r="R173" s="68"/>
      <c r="S173" s="69">
        <f>I173</f>
        <v>0</v>
      </c>
      <c r="T173" s="67"/>
      <c r="U173" s="67"/>
      <c r="V173" s="76"/>
      <c r="W173" s="67"/>
      <c r="X173" s="67"/>
    </row>
    <row r="174" spans="1:24" s="73" customFormat="1" ht="6.75" customHeight="1">
      <c r="A174" s="59"/>
      <c r="B174" s="63"/>
      <c r="C174" s="74"/>
      <c r="D174" s="67"/>
      <c r="E174" s="80" t="s">
        <v>109</v>
      </c>
      <c r="F174" s="81" t="s">
        <v>110</v>
      </c>
      <c r="G174" s="82">
        <v>1</v>
      </c>
      <c r="H174" s="83">
        <v>15</v>
      </c>
      <c r="I174" s="84">
        <f t="shared" si="4"/>
        <v>15</v>
      </c>
      <c r="J174" s="67"/>
      <c r="K174" s="67"/>
      <c r="L174" s="67"/>
      <c r="M174" s="67"/>
      <c r="N174" s="68"/>
      <c r="O174" s="69">
        <f>I174</f>
        <v>15</v>
      </c>
      <c r="P174" s="68"/>
      <c r="Q174" s="68"/>
      <c r="R174" s="68"/>
      <c r="S174" s="67"/>
      <c r="T174" s="67"/>
      <c r="U174" s="67"/>
      <c r="V174" s="76"/>
      <c r="W174" s="67"/>
      <c r="X174" s="67"/>
    </row>
    <row r="175" spans="1:24" s="73" customFormat="1" ht="6.75" customHeight="1">
      <c r="A175" s="59"/>
      <c r="B175" s="63"/>
      <c r="C175" s="74"/>
      <c r="D175" s="67"/>
      <c r="E175" s="80" t="s">
        <v>111</v>
      </c>
      <c r="F175" s="81" t="s">
        <v>110</v>
      </c>
      <c r="G175" s="82">
        <v>1</v>
      </c>
      <c r="H175" s="83">
        <v>15</v>
      </c>
      <c r="I175" s="84">
        <f t="shared" si="4"/>
        <v>15</v>
      </c>
      <c r="J175" s="67"/>
      <c r="K175" s="67"/>
      <c r="L175" s="67"/>
      <c r="M175" s="67"/>
      <c r="N175" s="68"/>
      <c r="O175" s="69">
        <f>I175</f>
        <v>15</v>
      </c>
      <c r="P175" s="68"/>
      <c r="Q175" s="68"/>
      <c r="R175" s="68"/>
      <c r="S175" s="67"/>
      <c r="T175" s="67"/>
      <c r="U175" s="67"/>
      <c r="V175" s="76"/>
      <c r="W175" s="67"/>
      <c r="X175" s="67"/>
    </row>
    <row r="176" spans="1:24" s="73" customFormat="1" ht="6.75" customHeight="1">
      <c r="A176" s="59"/>
      <c r="B176" s="63"/>
      <c r="C176" s="74"/>
      <c r="D176" s="67"/>
      <c r="E176" s="80" t="s">
        <v>112</v>
      </c>
      <c r="F176" s="81" t="s">
        <v>110</v>
      </c>
      <c r="G176" s="82">
        <v>1</v>
      </c>
      <c r="H176" s="83">
        <v>15</v>
      </c>
      <c r="I176" s="84">
        <f t="shared" si="4"/>
        <v>15</v>
      </c>
      <c r="J176" s="67"/>
      <c r="K176" s="67"/>
      <c r="L176" s="67"/>
      <c r="M176" s="67"/>
      <c r="N176" s="68"/>
      <c r="O176" s="69">
        <f>I176</f>
        <v>15</v>
      </c>
      <c r="P176" s="68"/>
      <c r="Q176" s="68"/>
      <c r="R176" s="68"/>
      <c r="S176" s="67"/>
      <c r="T176" s="67"/>
      <c r="U176" s="67"/>
      <c r="V176" s="76"/>
      <c r="W176" s="67"/>
      <c r="X176" s="67"/>
    </row>
    <row r="177" spans="1:24" s="73" customFormat="1" ht="6.75" customHeight="1">
      <c r="A177" s="59"/>
      <c r="B177" s="63"/>
      <c r="C177" s="74"/>
      <c r="D177" s="67"/>
      <c r="E177" s="80" t="s">
        <v>113</v>
      </c>
      <c r="F177" s="81" t="s">
        <v>110</v>
      </c>
      <c r="G177" s="82">
        <v>1</v>
      </c>
      <c r="H177" s="83">
        <v>15</v>
      </c>
      <c r="I177" s="84">
        <f t="shared" si="4"/>
        <v>15</v>
      </c>
      <c r="J177" s="67"/>
      <c r="K177" s="67"/>
      <c r="L177" s="67"/>
      <c r="M177" s="67"/>
      <c r="N177" s="68"/>
      <c r="O177" s="69">
        <f>I177</f>
        <v>15</v>
      </c>
      <c r="P177" s="68"/>
      <c r="Q177" s="68"/>
      <c r="R177" s="68"/>
      <c r="S177" s="67"/>
      <c r="T177" s="67"/>
      <c r="U177" s="67"/>
      <c r="V177" s="76"/>
      <c r="W177" s="67"/>
      <c r="X177" s="67"/>
    </row>
    <row r="178" spans="1:24" s="73" customFormat="1" ht="6.75" customHeight="1">
      <c r="A178" s="59"/>
      <c r="B178" s="63"/>
      <c r="C178" s="74"/>
      <c r="D178" s="67"/>
      <c r="E178" s="63" t="s">
        <v>200</v>
      </c>
      <c r="F178" s="10" t="s">
        <v>151</v>
      </c>
      <c r="G178" s="64">
        <v>1</v>
      </c>
      <c r="H178" s="75">
        <v>5</v>
      </c>
      <c r="I178" s="66">
        <f t="shared" si="4"/>
        <v>5</v>
      </c>
      <c r="J178" s="67"/>
      <c r="K178" s="67"/>
      <c r="L178" s="67"/>
      <c r="M178" s="67"/>
      <c r="N178" s="68"/>
      <c r="O178" s="68"/>
      <c r="P178" s="68"/>
      <c r="Q178" s="68"/>
      <c r="R178" s="68"/>
      <c r="S178" s="69">
        <f>I178</f>
        <v>5</v>
      </c>
      <c r="T178" s="67"/>
      <c r="U178" s="67"/>
      <c r="V178" s="76"/>
      <c r="W178" s="67"/>
      <c r="X178" s="67"/>
    </row>
    <row r="179" spans="1:24" s="73" customFormat="1" ht="6.75" customHeight="1">
      <c r="A179" s="59"/>
      <c r="B179" s="63"/>
      <c r="C179" s="74"/>
      <c r="D179" s="67"/>
      <c r="E179" s="63" t="s">
        <v>201</v>
      </c>
      <c r="F179" s="10"/>
      <c r="G179" s="64">
        <v>3</v>
      </c>
      <c r="H179" s="75"/>
      <c r="I179" s="66"/>
      <c r="J179" s="67"/>
      <c r="K179" s="67"/>
      <c r="L179" s="67"/>
      <c r="M179" s="67"/>
      <c r="N179" s="68"/>
      <c r="O179" s="68"/>
      <c r="P179" s="68"/>
      <c r="Q179" s="68"/>
      <c r="R179" s="68"/>
      <c r="S179" s="69"/>
      <c r="T179" s="67"/>
      <c r="U179" s="67"/>
      <c r="V179" s="76"/>
      <c r="W179" s="67"/>
      <c r="X179" s="67"/>
    </row>
    <row r="180" spans="1:24" s="73" customFormat="1" ht="6.75" customHeight="1">
      <c r="A180" s="59"/>
      <c r="B180" s="63"/>
      <c r="C180" s="74"/>
      <c r="D180" s="67"/>
      <c r="E180" s="63" t="s">
        <v>202</v>
      </c>
      <c r="F180" s="10"/>
      <c r="G180" s="64">
        <v>10</v>
      </c>
      <c r="H180" s="75"/>
      <c r="I180" s="66"/>
      <c r="J180" s="67"/>
      <c r="K180" s="67"/>
      <c r="L180" s="67"/>
      <c r="M180" s="67"/>
      <c r="N180" s="68"/>
      <c r="O180" s="68"/>
      <c r="P180" s="69"/>
      <c r="Q180" s="68"/>
      <c r="R180" s="68"/>
      <c r="S180" s="67"/>
      <c r="T180" s="67"/>
      <c r="U180" s="67"/>
      <c r="V180" s="76"/>
      <c r="W180" s="67"/>
      <c r="X180" s="67"/>
    </row>
    <row r="181" spans="1:24" s="73" customFormat="1" ht="6.75" customHeight="1">
      <c r="A181" s="59"/>
      <c r="B181" s="63"/>
      <c r="C181" s="74"/>
      <c r="D181" s="67"/>
      <c r="E181" s="63" t="s">
        <v>203</v>
      </c>
      <c r="F181" s="10"/>
      <c r="G181" s="64">
        <v>10</v>
      </c>
      <c r="H181" s="75"/>
      <c r="I181" s="66"/>
      <c r="J181" s="67"/>
      <c r="K181" s="67"/>
      <c r="L181" s="67"/>
      <c r="M181" s="67"/>
      <c r="N181" s="68"/>
      <c r="O181" s="68"/>
      <c r="P181" s="69"/>
      <c r="Q181" s="68"/>
      <c r="R181" s="68"/>
      <c r="S181" s="67"/>
      <c r="T181" s="67"/>
      <c r="U181" s="67"/>
      <c r="V181" s="76"/>
      <c r="W181" s="67"/>
      <c r="X181" s="67"/>
    </row>
    <row r="182" spans="1:24" s="73" customFormat="1" ht="6.75" customHeight="1">
      <c r="A182" s="59">
        <v>12</v>
      </c>
      <c r="B182" s="60" t="s">
        <v>204</v>
      </c>
      <c r="C182" s="61">
        <v>7819</v>
      </c>
      <c r="D182" s="62">
        <f>(C182*1.85*12)/1000</f>
        <v>173.58180000000002</v>
      </c>
      <c r="E182" s="63" t="s">
        <v>205</v>
      </c>
      <c r="F182" s="10" t="s">
        <v>206</v>
      </c>
      <c r="G182" s="64">
        <v>1</v>
      </c>
      <c r="H182" s="75">
        <v>18</v>
      </c>
      <c r="I182" s="66">
        <f t="shared" si="4"/>
        <v>18</v>
      </c>
      <c r="J182" s="67"/>
      <c r="K182" s="67"/>
      <c r="L182" s="67"/>
      <c r="M182" s="67"/>
      <c r="N182" s="68"/>
      <c r="O182" s="69">
        <f>I182</f>
        <v>18</v>
      </c>
      <c r="P182" s="68"/>
      <c r="Q182" s="68"/>
      <c r="R182" s="68"/>
      <c r="S182" s="67"/>
      <c r="T182" s="67"/>
      <c r="U182" s="67"/>
      <c r="V182" s="70">
        <f>SUM(I182:I191)</f>
        <v>194.46</v>
      </c>
      <c r="W182" s="71">
        <f>D182-V182</f>
        <v>-20.878199999999993</v>
      </c>
      <c r="X182" s="72" t="str">
        <f>IF(W182&gt;0,"НЕДОВЫПОЛНЕНИЕ",IF(W182&lt;0,"ПЕРЕРАСХОД"))</f>
        <v>ПЕРЕРАСХОД</v>
      </c>
    </row>
    <row r="183" spans="1:24" s="73" customFormat="1" ht="6.75" customHeight="1">
      <c r="A183" s="59"/>
      <c r="B183" s="63"/>
      <c r="C183" s="74"/>
      <c r="D183" s="67"/>
      <c r="E183" s="63" t="s">
        <v>207</v>
      </c>
      <c r="F183" s="10" t="s">
        <v>151</v>
      </c>
      <c r="G183" s="64">
        <v>4</v>
      </c>
      <c r="H183" s="75">
        <v>9</v>
      </c>
      <c r="I183" s="66">
        <f t="shared" si="4"/>
        <v>36</v>
      </c>
      <c r="J183" s="67"/>
      <c r="K183" s="67"/>
      <c r="L183" s="67"/>
      <c r="M183" s="67"/>
      <c r="N183" s="69">
        <f>I183</f>
        <v>36</v>
      </c>
      <c r="O183" s="68"/>
      <c r="P183" s="68"/>
      <c r="Q183" s="68"/>
      <c r="R183" s="68"/>
      <c r="S183" s="67"/>
      <c r="T183" s="67"/>
      <c r="U183" s="67"/>
      <c r="V183" s="76"/>
      <c r="W183" s="67"/>
      <c r="X183" s="67"/>
    </row>
    <row r="184" spans="1:24" s="73" customFormat="1" ht="6.75" customHeight="1">
      <c r="A184" s="59"/>
      <c r="B184" s="63"/>
      <c r="C184" s="74"/>
      <c r="D184" s="67"/>
      <c r="E184" s="63" t="s">
        <v>208</v>
      </c>
      <c r="F184" s="10" t="s">
        <v>179</v>
      </c>
      <c r="G184" s="64">
        <v>4</v>
      </c>
      <c r="H184" s="75">
        <v>15</v>
      </c>
      <c r="I184" s="66">
        <f t="shared" si="4"/>
        <v>60</v>
      </c>
      <c r="J184" s="67"/>
      <c r="K184" s="67"/>
      <c r="L184" s="67"/>
      <c r="M184" s="67"/>
      <c r="N184" s="68"/>
      <c r="O184" s="68"/>
      <c r="P184" s="69">
        <f>I184</f>
        <v>60</v>
      </c>
      <c r="Q184" s="68"/>
      <c r="R184" s="68"/>
      <c r="S184" s="67"/>
      <c r="T184" s="67"/>
      <c r="U184" s="67"/>
      <c r="V184" s="76"/>
      <c r="W184" s="67"/>
      <c r="X184" s="67"/>
    </row>
    <row r="185" spans="1:24" s="73" customFormat="1" ht="6.75" customHeight="1">
      <c r="A185" s="59"/>
      <c r="B185" s="63"/>
      <c r="C185" s="74"/>
      <c r="D185" s="67"/>
      <c r="E185" s="63" t="s">
        <v>209</v>
      </c>
      <c r="F185" s="10" t="s">
        <v>173</v>
      </c>
      <c r="G185" s="64">
        <v>5</v>
      </c>
      <c r="H185" s="75">
        <v>0.8</v>
      </c>
      <c r="I185" s="66">
        <f t="shared" si="4"/>
        <v>4</v>
      </c>
      <c r="J185" s="67"/>
      <c r="K185" s="67"/>
      <c r="L185" s="67"/>
      <c r="M185" s="67"/>
      <c r="N185" s="68"/>
      <c r="O185" s="69">
        <f>I185</f>
        <v>4</v>
      </c>
      <c r="P185" s="68"/>
      <c r="Q185" s="68"/>
      <c r="R185" s="68"/>
      <c r="S185" s="67"/>
      <c r="T185" s="67"/>
      <c r="U185" s="67"/>
      <c r="V185" s="76"/>
      <c r="W185" s="67"/>
      <c r="X185" s="67"/>
    </row>
    <row r="186" spans="1:24" s="73" customFormat="1" ht="6.75" customHeight="1">
      <c r="A186" s="59"/>
      <c r="B186" s="63"/>
      <c r="C186" s="74"/>
      <c r="D186" s="67"/>
      <c r="E186" s="103" t="s">
        <v>210</v>
      </c>
      <c r="F186" s="10" t="s">
        <v>211</v>
      </c>
      <c r="G186" s="64">
        <v>1.5</v>
      </c>
      <c r="H186" s="75">
        <v>8.6999999999999993</v>
      </c>
      <c r="I186" s="66">
        <f t="shared" si="4"/>
        <v>13.049999999999999</v>
      </c>
      <c r="J186" s="67"/>
      <c r="K186" s="67"/>
      <c r="L186" s="67"/>
      <c r="M186" s="67"/>
      <c r="N186" s="69">
        <f>I186</f>
        <v>13.049999999999999</v>
      </c>
      <c r="O186" s="68"/>
      <c r="P186" s="68"/>
      <c r="Q186" s="67"/>
      <c r="R186" s="68"/>
      <c r="S186" s="67"/>
      <c r="T186" s="67"/>
      <c r="U186" s="67"/>
      <c r="V186" s="76"/>
      <c r="W186" s="67"/>
      <c r="X186" s="67"/>
    </row>
    <row r="187" spans="1:24" s="73" customFormat="1" ht="6.75" customHeight="1">
      <c r="A187" s="59"/>
      <c r="B187" s="63"/>
      <c r="C187" s="74"/>
      <c r="D187" s="67"/>
      <c r="E187" s="80" t="s">
        <v>109</v>
      </c>
      <c r="F187" s="81" t="s">
        <v>110</v>
      </c>
      <c r="G187" s="82">
        <v>1</v>
      </c>
      <c r="H187" s="83">
        <v>15</v>
      </c>
      <c r="I187" s="84">
        <f t="shared" si="4"/>
        <v>15</v>
      </c>
      <c r="J187" s="67"/>
      <c r="K187" s="67"/>
      <c r="L187" s="67"/>
      <c r="M187" s="67"/>
      <c r="N187" s="68"/>
      <c r="O187" s="68"/>
      <c r="P187" s="69">
        <f>I187</f>
        <v>15</v>
      </c>
      <c r="Q187" s="67"/>
      <c r="R187" s="68"/>
      <c r="S187" s="67"/>
      <c r="T187" s="67"/>
      <c r="U187" s="67"/>
      <c r="V187" s="76"/>
      <c r="W187" s="67"/>
      <c r="X187" s="67"/>
    </row>
    <row r="188" spans="1:24" s="73" customFormat="1" ht="6.75" customHeight="1">
      <c r="A188" s="59"/>
      <c r="B188" s="63"/>
      <c r="C188" s="74"/>
      <c r="D188" s="67"/>
      <c r="E188" s="80" t="s">
        <v>111</v>
      </c>
      <c r="F188" s="81" t="s">
        <v>110</v>
      </c>
      <c r="G188" s="82">
        <v>1</v>
      </c>
      <c r="H188" s="83">
        <v>15</v>
      </c>
      <c r="I188" s="84">
        <f t="shared" si="4"/>
        <v>15</v>
      </c>
      <c r="J188" s="67"/>
      <c r="K188" s="67"/>
      <c r="L188" s="67"/>
      <c r="M188" s="67"/>
      <c r="N188" s="68"/>
      <c r="O188" s="68"/>
      <c r="P188" s="69">
        <f>I188</f>
        <v>15</v>
      </c>
      <c r="Q188" s="67"/>
      <c r="R188" s="68"/>
      <c r="S188" s="67"/>
      <c r="T188" s="67"/>
      <c r="U188" s="67"/>
      <c r="V188" s="76"/>
      <c r="W188" s="67"/>
      <c r="X188" s="67"/>
    </row>
    <row r="189" spans="1:24" s="73" customFormat="1" ht="6.75" customHeight="1">
      <c r="A189" s="59"/>
      <c r="B189" s="63"/>
      <c r="C189" s="74"/>
      <c r="D189" s="67"/>
      <c r="E189" s="80" t="s">
        <v>112</v>
      </c>
      <c r="F189" s="81" t="s">
        <v>110</v>
      </c>
      <c r="G189" s="82">
        <v>1</v>
      </c>
      <c r="H189" s="83">
        <v>15</v>
      </c>
      <c r="I189" s="84">
        <f t="shared" si="4"/>
        <v>15</v>
      </c>
      <c r="J189" s="67"/>
      <c r="K189" s="67"/>
      <c r="L189" s="67"/>
      <c r="M189" s="67"/>
      <c r="N189" s="68"/>
      <c r="O189" s="68"/>
      <c r="P189" s="69">
        <f>I189</f>
        <v>15</v>
      </c>
      <c r="Q189" s="67"/>
      <c r="R189" s="68"/>
      <c r="S189" s="67"/>
      <c r="T189" s="67"/>
      <c r="U189" s="67"/>
      <c r="V189" s="76"/>
      <c r="W189" s="67"/>
      <c r="X189" s="67"/>
    </row>
    <row r="190" spans="1:24" s="73" customFormat="1" ht="6.75" customHeight="1">
      <c r="A190" s="59"/>
      <c r="B190" s="63"/>
      <c r="C190" s="74"/>
      <c r="D190" s="67"/>
      <c r="E190" s="80" t="s">
        <v>113</v>
      </c>
      <c r="F190" s="81" t="s">
        <v>110</v>
      </c>
      <c r="G190" s="82">
        <v>1</v>
      </c>
      <c r="H190" s="83">
        <v>15</v>
      </c>
      <c r="I190" s="84">
        <f t="shared" si="4"/>
        <v>15</v>
      </c>
      <c r="J190" s="67"/>
      <c r="K190" s="67"/>
      <c r="L190" s="67"/>
      <c r="M190" s="67"/>
      <c r="N190" s="68"/>
      <c r="O190" s="68"/>
      <c r="P190" s="69">
        <f>I190</f>
        <v>15</v>
      </c>
      <c r="Q190" s="67"/>
      <c r="R190" s="68"/>
      <c r="S190" s="67"/>
      <c r="T190" s="67"/>
      <c r="U190" s="67"/>
      <c r="V190" s="76"/>
      <c r="W190" s="67"/>
      <c r="X190" s="67"/>
    </row>
    <row r="191" spans="1:24" s="73" customFormat="1" ht="6.75" customHeight="1">
      <c r="A191" s="59"/>
      <c r="B191" s="63"/>
      <c r="C191" s="74"/>
      <c r="D191" s="67"/>
      <c r="E191" s="63" t="s">
        <v>212</v>
      </c>
      <c r="F191" s="10" t="s">
        <v>94</v>
      </c>
      <c r="G191" s="99">
        <v>2</v>
      </c>
      <c r="H191" s="75">
        <v>1.7050000000000001</v>
      </c>
      <c r="I191" s="66">
        <f t="shared" si="4"/>
        <v>3.41</v>
      </c>
      <c r="J191" s="67"/>
      <c r="K191" s="67"/>
      <c r="L191" s="67"/>
      <c r="M191" s="67"/>
      <c r="N191" s="69">
        <f>I191</f>
        <v>3.41</v>
      </c>
      <c r="O191" s="68"/>
      <c r="P191" s="68"/>
      <c r="Q191" s="68"/>
      <c r="R191" s="68"/>
      <c r="S191" s="67"/>
      <c r="T191" s="67"/>
      <c r="U191" s="67"/>
      <c r="V191" s="76"/>
      <c r="W191" s="67"/>
      <c r="X191" s="67"/>
    </row>
    <row r="192" spans="1:24" s="73" customFormat="1" ht="6.75" customHeight="1">
      <c r="A192" s="59"/>
      <c r="B192" s="63"/>
      <c r="C192" s="74"/>
      <c r="D192" s="67"/>
      <c r="E192" s="63" t="s">
        <v>213</v>
      </c>
      <c r="F192" s="10"/>
      <c r="G192" s="99">
        <v>20</v>
      </c>
      <c r="H192" s="75"/>
      <c r="I192" s="66"/>
      <c r="J192" s="67"/>
      <c r="K192" s="67"/>
      <c r="L192" s="67"/>
      <c r="M192" s="67"/>
      <c r="N192" s="69"/>
      <c r="O192" s="68"/>
      <c r="P192" s="68"/>
      <c r="Q192" s="68"/>
      <c r="R192" s="68"/>
      <c r="S192" s="67"/>
      <c r="T192" s="67"/>
      <c r="U192" s="67"/>
      <c r="V192" s="76"/>
      <c r="W192" s="67"/>
      <c r="X192" s="67"/>
    </row>
    <row r="193" spans="1:24" s="73" customFormat="1" ht="6.75" customHeight="1">
      <c r="A193" s="59">
        <v>13</v>
      </c>
      <c r="B193" s="60" t="s">
        <v>214</v>
      </c>
      <c r="C193" s="61">
        <v>4710.3999999999996</v>
      </c>
      <c r="D193" s="62">
        <f>(C193*1.85*12)/1000</f>
        <v>104.57088</v>
      </c>
      <c r="E193" s="63" t="s">
        <v>215</v>
      </c>
      <c r="F193" s="10" t="s">
        <v>216</v>
      </c>
      <c r="G193" s="64">
        <v>1</v>
      </c>
      <c r="H193" s="75">
        <v>216</v>
      </c>
      <c r="I193" s="66">
        <f t="shared" si="4"/>
        <v>216</v>
      </c>
      <c r="J193" s="67"/>
      <c r="K193" s="67"/>
      <c r="L193" s="67"/>
      <c r="M193" s="67"/>
      <c r="N193" s="68"/>
      <c r="O193" s="68"/>
      <c r="P193" s="68"/>
      <c r="Q193" s="69">
        <f>I193</f>
        <v>216</v>
      </c>
      <c r="R193" s="68"/>
      <c r="S193" s="67"/>
      <c r="T193" s="67"/>
      <c r="U193" s="67"/>
      <c r="V193" s="70">
        <f>SUM(I193:I195)</f>
        <v>231.08</v>
      </c>
      <c r="W193" s="71">
        <f>D193-V193</f>
        <v>-126.50912000000001</v>
      </c>
      <c r="X193" s="72" t="str">
        <f>IF(W193&gt;0,"НЕДОВЫПОЛНЕНИЕ",IF(W193&lt;0,"ПЕРЕРАСХОД"))</f>
        <v>ПЕРЕРАСХОД</v>
      </c>
    </row>
    <row r="194" spans="1:24" s="73" customFormat="1" ht="6.75" customHeight="1">
      <c r="A194" s="59"/>
      <c r="B194" s="63"/>
      <c r="C194" s="74"/>
      <c r="D194" s="67"/>
      <c r="E194" s="63" t="s">
        <v>217</v>
      </c>
      <c r="F194" s="10" t="s">
        <v>151</v>
      </c>
      <c r="G194" s="64">
        <v>1</v>
      </c>
      <c r="H194" s="75">
        <v>9</v>
      </c>
      <c r="I194" s="66">
        <f t="shared" si="4"/>
        <v>9</v>
      </c>
      <c r="J194" s="67"/>
      <c r="K194" s="67"/>
      <c r="L194" s="67"/>
      <c r="M194" s="69">
        <f>I194</f>
        <v>9</v>
      </c>
      <c r="N194" s="68"/>
      <c r="O194" s="68"/>
      <c r="P194" s="68"/>
      <c r="Q194" s="68"/>
      <c r="R194" s="68"/>
      <c r="S194" s="67"/>
      <c r="T194" s="67"/>
      <c r="U194" s="67"/>
      <c r="V194" s="76"/>
      <c r="W194" s="67"/>
      <c r="X194" s="67"/>
    </row>
    <row r="195" spans="1:24" s="73" customFormat="1" ht="6.75" customHeight="1">
      <c r="A195" s="59"/>
      <c r="B195" s="63"/>
      <c r="C195" s="74"/>
      <c r="D195" s="67"/>
      <c r="E195" s="63" t="s">
        <v>218</v>
      </c>
      <c r="F195" s="10" t="s">
        <v>132</v>
      </c>
      <c r="G195" s="64">
        <v>8</v>
      </c>
      <c r="H195" s="75">
        <v>0.76</v>
      </c>
      <c r="I195" s="66">
        <f t="shared" si="4"/>
        <v>6.08</v>
      </c>
      <c r="J195" s="67"/>
      <c r="K195" s="67"/>
      <c r="L195" s="67"/>
      <c r="M195" s="67"/>
      <c r="N195" s="68"/>
      <c r="O195" s="69">
        <f>I195</f>
        <v>6.08</v>
      </c>
      <c r="P195" s="68"/>
      <c r="Q195" s="68"/>
      <c r="R195" s="68"/>
      <c r="S195" s="67"/>
      <c r="T195" s="67"/>
      <c r="U195" s="67"/>
      <c r="V195" s="76"/>
      <c r="W195" s="67"/>
      <c r="X195" s="67"/>
    </row>
    <row r="196" spans="1:24" s="73" customFormat="1" ht="6.75" customHeight="1">
      <c r="A196" s="59"/>
      <c r="B196" s="63"/>
      <c r="C196" s="74"/>
      <c r="D196" s="67"/>
      <c r="E196" s="80" t="s">
        <v>219</v>
      </c>
      <c r="F196" s="81"/>
      <c r="G196" s="82">
        <v>1</v>
      </c>
      <c r="H196" s="83">
        <v>15</v>
      </c>
      <c r="I196" s="84">
        <f t="shared" si="4"/>
        <v>15</v>
      </c>
      <c r="J196" s="67"/>
      <c r="K196" s="67"/>
      <c r="L196" s="67"/>
      <c r="M196" s="67"/>
      <c r="N196" s="68"/>
      <c r="O196" s="69">
        <v>15</v>
      </c>
      <c r="P196" s="68"/>
      <c r="Q196" s="68"/>
      <c r="R196" s="68"/>
      <c r="S196" s="67"/>
      <c r="T196" s="67"/>
      <c r="U196" s="67"/>
      <c r="V196" s="76"/>
      <c r="W196" s="67"/>
      <c r="X196" s="67"/>
    </row>
    <row r="197" spans="1:24" s="73" customFormat="1" ht="6.75" customHeight="1">
      <c r="A197" s="59"/>
      <c r="B197" s="63"/>
      <c r="C197" s="74"/>
      <c r="D197" s="67"/>
      <c r="E197" s="85" t="s">
        <v>220</v>
      </c>
      <c r="F197" s="91"/>
      <c r="G197" s="86">
        <v>20</v>
      </c>
      <c r="H197" s="87"/>
      <c r="I197" s="88"/>
      <c r="J197" s="67"/>
      <c r="K197" s="67"/>
      <c r="L197" s="67"/>
      <c r="M197" s="67"/>
      <c r="N197" s="68"/>
      <c r="O197" s="69"/>
      <c r="P197" s="68"/>
      <c r="Q197" s="68"/>
      <c r="R197" s="68"/>
      <c r="S197" s="67"/>
      <c r="T197" s="67"/>
      <c r="U197" s="67"/>
      <c r="V197" s="76"/>
      <c r="W197" s="67"/>
      <c r="X197" s="67"/>
    </row>
    <row r="198" spans="1:24" s="73" customFormat="1" ht="6.75" customHeight="1">
      <c r="A198" s="59">
        <v>14</v>
      </c>
      <c r="B198" s="60" t="s">
        <v>221</v>
      </c>
      <c r="C198" s="61">
        <v>4739.3999999999996</v>
      </c>
      <c r="D198" s="62">
        <f>(C198*1.85*12)/1000</f>
        <v>105.21467999999999</v>
      </c>
      <c r="E198" s="63" t="s">
        <v>222</v>
      </c>
      <c r="F198" s="10" t="s">
        <v>179</v>
      </c>
      <c r="G198" s="64">
        <v>2</v>
      </c>
      <c r="H198" s="75">
        <v>15</v>
      </c>
      <c r="I198" s="66">
        <f t="shared" si="4"/>
        <v>30</v>
      </c>
      <c r="J198" s="67"/>
      <c r="K198" s="67"/>
      <c r="L198" s="67"/>
      <c r="M198" s="67"/>
      <c r="N198" s="68"/>
      <c r="O198" s="68"/>
      <c r="P198" s="68"/>
      <c r="Q198" s="69">
        <f>I198</f>
        <v>30</v>
      </c>
      <c r="R198" s="68"/>
      <c r="S198" s="67"/>
      <c r="T198" s="67"/>
      <c r="U198" s="67"/>
      <c r="V198" s="70">
        <f>SUM(I198:I202)</f>
        <v>74.899000000000001</v>
      </c>
      <c r="W198" s="71">
        <f>D198-V198</f>
        <v>30.315679999999986</v>
      </c>
      <c r="X198" s="72" t="str">
        <f>IF(W198&gt;0,"НЕДОВЫПОЛНЕНИЕ",IF(W198&lt;0,"ПЕРЕРАСХОД"))</f>
        <v>НЕДОВЫПОЛНЕНИЕ</v>
      </c>
    </row>
    <row r="199" spans="1:24" s="73" customFormat="1" ht="6.75" customHeight="1">
      <c r="A199" s="59"/>
      <c r="B199" s="63"/>
      <c r="C199" s="74"/>
      <c r="D199" s="67"/>
      <c r="E199" s="63" t="s">
        <v>223</v>
      </c>
      <c r="F199" s="10" t="s">
        <v>98</v>
      </c>
      <c r="G199" s="64">
        <v>54</v>
      </c>
      <c r="H199" s="75">
        <v>0.13</v>
      </c>
      <c r="I199" s="66">
        <f t="shared" si="4"/>
        <v>7.0200000000000005</v>
      </c>
      <c r="J199" s="67"/>
      <c r="K199" s="67"/>
      <c r="L199" s="67"/>
      <c r="M199" s="67"/>
      <c r="N199" s="68"/>
      <c r="O199" s="69">
        <f>I199</f>
        <v>7.0200000000000005</v>
      </c>
      <c r="P199" s="68"/>
      <c r="Q199" s="68"/>
      <c r="R199" s="68"/>
      <c r="S199" s="67"/>
      <c r="T199" s="67"/>
      <c r="U199" s="67"/>
      <c r="V199" s="76"/>
      <c r="W199" s="67"/>
      <c r="X199" s="67"/>
    </row>
    <row r="200" spans="1:24" s="73" customFormat="1" ht="6.75" customHeight="1">
      <c r="A200" s="59"/>
      <c r="B200" s="63"/>
      <c r="C200" s="74"/>
      <c r="D200" s="67"/>
      <c r="E200" s="63" t="s">
        <v>224</v>
      </c>
      <c r="F200" s="10" t="s">
        <v>151</v>
      </c>
      <c r="G200" s="64">
        <v>6</v>
      </c>
      <c r="H200" s="75">
        <v>2</v>
      </c>
      <c r="I200" s="66">
        <f t="shared" si="4"/>
        <v>12</v>
      </c>
      <c r="J200" s="67"/>
      <c r="K200" s="67"/>
      <c r="L200" s="67"/>
      <c r="M200" s="67"/>
      <c r="N200" s="68"/>
      <c r="O200" s="68"/>
      <c r="P200" s="68"/>
      <c r="Q200" s="68"/>
      <c r="R200" s="69">
        <f>I200</f>
        <v>12</v>
      </c>
      <c r="S200" s="67"/>
      <c r="T200" s="67"/>
      <c r="U200" s="67"/>
      <c r="V200" s="76"/>
      <c r="W200" s="67"/>
      <c r="X200" s="67"/>
    </row>
    <row r="201" spans="1:24" s="73" customFormat="1" ht="6.75" customHeight="1">
      <c r="A201" s="59"/>
      <c r="B201" s="63"/>
      <c r="C201" s="74"/>
      <c r="D201" s="67"/>
      <c r="E201" s="80" t="s">
        <v>130</v>
      </c>
      <c r="F201" s="81" t="s">
        <v>110</v>
      </c>
      <c r="G201" s="82">
        <v>1</v>
      </c>
      <c r="H201" s="83">
        <v>16.879000000000001</v>
      </c>
      <c r="I201" s="84">
        <f t="shared" si="4"/>
        <v>16.879000000000001</v>
      </c>
      <c r="J201" s="67"/>
      <c r="K201" s="67"/>
      <c r="L201" s="67"/>
      <c r="M201" s="67"/>
      <c r="N201" s="68"/>
      <c r="O201" s="68"/>
      <c r="P201" s="69">
        <f>I201</f>
        <v>16.879000000000001</v>
      </c>
      <c r="Q201" s="68"/>
      <c r="R201" s="68"/>
      <c r="S201" s="67"/>
      <c r="T201" s="67"/>
      <c r="U201" s="67"/>
      <c r="V201" s="76"/>
      <c r="W201" s="67"/>
      <c r="X201" s="67"/>
    </row>
    <row r="202" spans="1:24" s="73" customFormat="1" ht="6.75" customHeight="1">
      <c r="A202" s="59"/>
      <c r="B202" s="63"/>
      <c r="C202" s="74"/>
      <c r="D202" s="67"/>
      <c r="E202" s="63" t="s">
        <v>225</v>
      </c>
      <c r="F202" s="10" t="s">
        <v>151</v>
      </c>
      <c r="G202" s="64">
        <v>1</v>
      </c>
      <c r="H202" s="75">
        <v>9</v>
      </c>
      <c r="I202" s="66">
        <f t="shared" si="4"/>
        <v>9</v>
      </c>
      <c r="J202" s="67"/>
      <c r="K202" s="67"/>
      <c r="L202" s="67"/>
      <c r="M202" s="69">
        <f>I202</f>
        <v>9</v>
      </c>
      <c r="N202" s="68"/>
      <c r="O202" s="68"/>
      <c r="P202" s="68"/>
      <c r="Q202" s="68"/>
      <c r="R202" s="68"/>
      <c r="S202" s="67"/>
      <c r="T202" s="67"/>
      <c r="U202" s="67"/>
      <c r="V202" s="76"/>
      <c r="W202" s="67"/>
      <c r="X202" s="67"/>
    </row>
    <row r="203" spans="1:24" s="73" customFormat="1" ht="6.75" customHeight="1">
      <c r="A203" s="59"/>
      <c r="B203" s="63"/>
      <c r="C203" s="74"/>
      <c r="D203" s="67"/>
      <c r="E203" s="63" t="s">
        <v>226</v>
      </c>
      <c r="F203" s="10"/>
      <c r="G203" s="64">
        <v>20</v>
      </c>
      <c r="H203" s="75"/>
      <c r="I203" s="66"/>
      <c r="J203" s="67"/>
      <c r="K203" s="67"/>
      <c r="L203" s="67"/>
      <c r="M203" s="69"/>
      <c r="N203" s="68"/>
      <c r="O203" s="68"/>
      <c r="P203" s="68"/>
      <c r="Q203" s="68"/>
      <c r="R203" s="68"/>
      <c r="S203" s="67"/>
      <c r="T203" s="67"/>
      <c r="U203" s="67"/>
      <c r="V203" s="76"/>
      <c r="W203" s="67"/>
      <c r="X203" s="67"/>
    </row>
    <row r="204" spans="1:24" s="73" customFormat="1" ht="6.75" customHeight="1">
      <c r="A204" s="59"/>
      <c r="B204" s="63"/>
      <c r="C204" s="74"/>
      <c r="D204" s="67"/>
      <c r="E204" s="63" t="s">
        <v>227</v>
      </c>
      <c r="F204" s="10"/>
      <c r="G204" s="64">
        <v>4</v>
      </c>
      <c r="H204" s="75"/>
      <c r="I204" s="66"/>
      <c r="J204" s="67"/>
      <c r="K204" s="67"/>
      <c r="L204" s="67"/>
      <c r="M204" s="69"/>
      <c r="N204" s="68"/>
      <c r="O204" s="68"/>
      <c r="P204" s="68"/>
      <c r="Q204" s="68"/>
      <c r="R204" s="68"/>
      <c r="S204" s="67"/>
      <c r="T204" s="67"/>
      <c r="U204" s="67"/>
      <c r="V204" s="76"/>
      <c r="W204" s="67"/>
      <c r="X204" s="67"/>
    </row>
    <row r="205" spans="1:24" s="73" customFormat="1" ht="6.75" customHeight="1">
      <c r="A205" s="59"/>
      <c r="B205" s="63"/>
      <c r="C205" s="74"/>
      <c r="D205" s="67"/>
      <c r="E205" s="63" t="s">
        <v>228</v>
      </c>
      <c r="F205" s="10"/>
      <c r="G205" s="64">
        <v>5</v>
      </c>
      <c r="H205" s="75"/>
      <c r="I205" s="66"/>
      <c r="J205" s="67"/>
      <c r="K205" s="67"/>
      <c r="L205" s="67"/>
      <c r="M205" s="69"/>
      <c r="N205" s="68"/>
      <c r="O205" s="68"/>
      <c r="P205" s="68"/>
      <c r="Q205" s="68"/>
      <c r="R205" s="68"/>
      <c r="S205" s="67"/>
      <c r="T205" s="67"/>
      <c r="U205" s="67"/>
      <c r="V205" s="76"/>
      <c r="W205" s="67"/>
      <c r="X205" s="67"/>
    </row>
    <row r="206" spans="1:24" s="73" customFormat="1" ht="6.75" customHeight="1">
      <c r="A206" s="59">
        <v>15</v>
      </c>
      <c r="B206" s="60" t="s">
        <v>229</v>
      </c>
      <c r="C206" s="61">
        <v>4787.5</v>
      </c>
      <c r="D206" s="62">
        <f>(C206*1.85*12)/1000</f>
        <v>106.2825</v>
      </c>
      <c r="E206" s="63" t="s">
        <v>230</v>
      </c>
      <c r="F206" s="10" t="s">
        <v>151</v>
      </c>
      <c r="G206" s="64">
        <v>2</v>
      </c>
      <c r="H206" s="75">
        <v>5</v>
      </c>
      <c r="I206" s="66">
        <f t="shared" si="4"/>
        <v>10</v>
      </c>
      <c r="J206" s="67"/>
      <c r="K206" s="67"/>
      <c r="L206" s="67"/>
      <c r="M206" s="67"/>
      <c r="N206" s="68"/>
      <c r="O206" s="68"/>
      <c r="P206" s="69">
        <f>I206</f>
        <v>10</v>
      </c>
      <c r="Q206" s="68"/>
      <c r="R206" s="68"/>
      <c r="S206" s="67"/>
      <c r="T206" s="67"/>
      <c r="U206" s="67"/>
      <c r="V206" s="70">
        <f>SUM(I206:I213)</f>
        <v>193.49</v>
      </c>
      <c r="W206" s="71">
        <f>D206-V206</f>
        <v>-87.20750000000001</v>
      </c>
      <c r="X206" s="72" t="str">
        <f>IF(W206&gt;0,"НЕДОВЫПОЛНЕНИЕ",IF(W206&lt;0,"ПЕРЕРАСХОД"))</f>
        <v>ПЕРЕРАСХОД</v>
      </c>
    </row>
    <row r="207" spans="1:24" s="73" customFormat="1" ht="6.75" customHeight="1">
      <c r="A207" s="59"/>
      <c r="B207" s="63"/>
      <c r="C207" s="74"/>
      <c r="D207" s="67"/>
      <c r="E207" s="63" t="s">
        <v>231</v>
      </c>
      <c r="F207" s="10" t="s">
        <v>151</v>
      </c>
      <c r="G207" s="64">
        <v>50</v>
      </c>
      <c r="H207" s="75">
        <v>2</v>
      </c>
      <c r="I207" s="66">
        <f t="shared" si="4"/>
        <v>100</v>
      </c>
      <c r="J207" s="67"/>
      <c r="K207" s="67"/>
      <c r="L207" s="67"/>
      <c r="M207" s="67"/>
      <c r="N207" s="68"/>
      <c r="O207" s="68"/>
      <c r="P207" s="68"/>
      <c r="Q207" s="69">
        <f>I207</f>
        <v>100</v>
      </c>
      <c r="R207" s="68"/>
      <c r="S207" s="67"/>
      <c r="T207" s="67"/>
      <c r="U207" s="67"/>
      <c r="V207" s="76"/>
      <c r="W207" s="67"/>
      <c r="X207" s="67"/>
    </row>
    <row r="208" spans="1:24" s="73" customFormat="1" ht="6.75" customHeight="1">
      <c r="A208" s="59"/>
      <c r="B208" s="63"/>
      <c r="C208" s="74"/>
      <c r="D208" s="67"/>
      <c r="E208" s="63" t="s">
        <v>232</v>
      </c>
      <c r="F208" s="10" t="s">
        <v>151</v>
      </c>
      <c r="G208" s="86">
        <v>15</v>
      </c>
      <c r="H208" s="75">
        <v>1.45</v>
      </c>
      <c r="I208" s="66">
        <f t="shared" si="4"/>
        <v>21.75</v>
      </c>
      <c r="J208" s="67"/>
      <c r="K208" s="67"/>
      <c r="L208" s="67"/>
      <c r="M208" s="67"/>
      <c r="N208" s="68"/>
      <c r="O208" s="69">
        <f>I208</f>
        <v>21.75</v>
      </c>
      <c r="P208" s="68"/>
      <c r="Q208" s="68"/>
      <c r="R208" s="68"/>
      <c r="S208" s="67"/>
      <c r="T208" s="67"/>
      <c r="U208" s="67"/>
      <c r="V208" s="76"/>
      <c r="W208" s="67"/>
      <c r="X208" s="67"/>
    </row>
    <row r="209" spans="1:24" s="73" customFormat="1" ht="6.75" customHeight="1">
      <c r="A209" s="59"/>
      <c r="B209" s="63"/>
      <c r="C209" s="74"/>
      <c r="D209" s="67"/>
      <c r="E209" s="63" t="s">
        <v>233</v>
      </c>
      <c r="F209" s="10" t="s">
        <v>98</v>
      </c>
      <c r="G209" s="64">
        <v>54</v>
      </c>
      <c r="H209" s="75">
        <v>0.13</v>
      </c>
      <c r="I209" s="66">
        <f t="shared" si="4"/>
        <v>7.0200000000000005</v>
      </c>
      <c r="J209" s="67"/>
      <c r="K209" s="67"/>
      <c r="L209" s="67"/>
      <c r="M209" s="67"/>
      <c r="N209" s="68"/>
      <c r="O209" s="69">
        <f>I209</f>
        <v>7.0200000000000005</v>
      </c>
      <c r="P209" s="68"/>
      <c r="Q209" s="68"/>
      <c r="R209" s="68"/>
      <c r="S209" s="67"/>
      <c r="T209" s="67"/>
      <c r="U209" s="67"/>
      <c r="V209" s="76"/>
      <c r="W209" s="67"/>
      <c r="X209" s="67"/>
    </row>
    <row r="210" spans="1:24" s="73" customFormat="1" ht="6.75" customHeight="1">
      <c r="A210" s="59"/>
      <c r="B210" s="63"/>
      <c r="C210" s="74"/>
      <c r="D210" s="67"/>
      <c r="E210" s="63" t="s">
        <v>180</v>
      </c>
      <c r="F210" s="10" t="s">
        <v>181</v>
      </c>
      <c r="G210" s="64">
        <v>24</v>
      </c>
      <c r="H210" s="75">
        <v>0.9</v>
      </c>
      <c r="I210" s="66">
        <f t="shared" si="4"/>
        <v>21.6</v>
      </c>
      <c r="J210" s="67"/>
      <c r="K210" s="67"/>
      <c r="L210" s="67"/>
      <c r="M210" s="67"/>
      <c r="N210" s="69">
        <f>I210</f>
        <v>21.6</v>
      </c>
      <c r="O210" s="68"/>
      <c r="P210" s="68"/>
      <c r="Q210" s="68"/>
      <c r="R210" s="68"/>
      <c r="S210" s="67"/>
      <c r="T210" s="67"/>
      <c r="U210" s="67"/>
      <c r="V210" s="76"/>
      <c r="W210" s="67"/>
      <c r="X210" s="67"/>
    </row>
    <row r="211" spans="1:24" s="73" customFormat="1" ht="6.75" customHeight="1">
      <c r="A211" s="59"/>
      <c r="B211" s="63"/>
      <c r="C211" s="74"/>
      <c r="D211" s="67"/>
      <c r="E211" s="80" t="s">
        <v>130</v>
      </c>
      <c r="F211" s="81" t="s">
        <v>110</v>
      </c>
      <c r="G211" s="82">
        <v>1</v>
      </c>
      <c r="H211" s="83">
        <v>15</v>
      </c>
      <c r="I211" s="84">
        <f t="shared" si="4"/>
        <v>15</v>
      </c>
      <c r="J211" s="67"/>
      <c r="K211" s="67"/>
      <c r="L211" s="67"/>
      <c r="M211" s="67"/>
      <c r="N211" s="68"/>
      <c r="O211" s="68"/>
      <c r="P211" s="69">
        <f>I211</f>
        <v>15</v>
      </c>
      <c r="Q211" s="68"/>
      <c r="R211" s="68"/>
      <c r="S211" s="67"/>
      <c r="T211" s="67"/>
      <c r="U211" s="67"/>
      <c r="V211" s="76"/>
      <c r="W211" s="67"/>
      <c r="X211" s="67"/>
    </row>
    <row r="212" spans="1:24" s="73" customFormat="1" ht="6.75" customHeight="1">
      <c r="A212" s="59"/>
      <c r="B212" s="63"/>
      <c r="C212" s="74"/>
      <c r="D212" s="67"/>
      <c r="E212" s="63" t="s">
        <v>234</v>
      </c>
      <c r="F212" s="10" t="s">
        <v>132</v>
      </c>
      <c r="G212" s="64">
        <v>12</v>
      </c>
      <c r="H212" s="75">
        <v>0.76</v>
      </c>
      <c r="I212" s="66">
        <f t="shared" si="4"/>
        <v>9.120000000000001</v>
      </c>
      <c r="J212" s="67"/>
      <c r="K212" s="67"/>
      <c r="L212" s="67"/>
      <c r="M212" s="67"/>
      <c r="N212" s="68"/>
      <c r="O212" s="68"/>
      <c r="P212" s="69">
        <f>I212</f>
        <v>9.120000000000001</v>
      </c>
      <c r="Q212" s="68"/>
      <c r="R212" s="68"/>
      <c r="S212" s="67"/>
      <c r="T212" s="67"/>
      <c r="U212" s="67"/>
      <c r="V212" s="76"/>
      <c r="W212" s="67"/>
      <c r="X212" s="67"/>
    </row>
    <row r="213" spans="1:24" s="73" customFormat="1" ht="6.75" customHeight="1">
      <c r="A213" s="59"/>
      <c r="B213" s="63"/>
      <c r="C213" s="74"/>
      <c r="D213" s="67"/>
      <c r="E213" s="63" t="s">
        <v>225</v>
      </c>
      <c r="F213" s="10" t="s">
        <v>151</v>
      </c>
      <c r="G213" s="64">
        <v>1</v>
      </c>
      <c r="H213" s="75">
        <v>9</v>
      </c>
      <c r="I213" s="66">
        <f t="shared" si="4"/>
        <v>9</v>
      </c>
      <c r="J213" s="67"/>
      <c r="K213" s="67"/>
      <c r="L213" s="67"/>
      <c r="M213" s="69">
        <f>I213</f>
        <v>9</v>
      </c>
      <c r="N213" s="68"/>
      <c r="O213" s="68"/>
      <c r="P213" s="68"/>
      <c r="Q213" s="68"/>
      <c r="R213" s="68"/>
      <c r="S213" s="67"/>
      <c r="T213" s="67"/>
      <c r="U213" s="67"/>
      <c r="V213" s="76"/>
      <c r="W213" s="67"/>
      <c r="X213" s="67"/>
    </row>
    <row r="214" spans="1:24" s="73" customFormat="1" ht="6.75" customHeight="1">
      <c r="A214" s="59"/>
      <c r="B214" s="63"/>
      <c r="C214" s="74"/>
      <c r="D214" s="67"/>
      <c r="E214" s="63" t="s">
        <v>226</v>
      </c>
      <c r="F214" s="10"/>
      <c r="G214" s="64">
        <v>20</v>
      </c>
      <c r="H214" s="75"/>
      <c r="I214" s="66"/>
      <c r="J214" s="67"/>
      <c r="K214" s="67"/>
      <c r="L214" s="67"/>
      <c r="M214" s="67"/>
      <c r="N214" s="68"/>
      <c r="O214" s="68"/>
      <c r="P214" s="69"/>
      <c r="Q214" s="68"/>
      <c r="R214" s="68"/>
      <c r="S214" s="67"/>
      <c r="T214" s="67"/>
      <c r="U214" s="67"/>
      <c r="V214" s="76"/>
      <c r="W214" s="67"/>
      <c r="X214" s="67"/>
    </row>
    <row r="215" spans="1:24" s="73" customFormat="1" ht="6.75" customHeight="1">
      <c r="A215" s="59"/>
      <c r="B215" s="63"/>
      <c r="C215" s="74"/>
      <c r="D215" s="67"/>
      <c r="E215" s="63" t="s">
        <v>227</v>
      </c>
      <c r="F215" s="10"/>
      <c r="G215" s="64">
        <v>2</v>
      </c>
      <c r="H215" s="75"/>
      <c r="I215" s="66"/>
      <c r="J215" s="67"/>
      <c r="K215" s="67"/>
      <c r="L215" s="67"/>
      <c r="M215" s="67"/>
      <c r="N215" s="68"/>
      <c r="O215" s="68"/>
      <c r="P215" s="69"/>
      <c r="Q215" s="68"/>
      <c r="R215" s="68"/>
      <c r="S215" s="67"/>
      <c r="T215" s="67"/>
      <c r="U215" s="67"/>
      <c r="V215" s="76"/>
      <c r="W215" s="67"/>
      <c r="X215" s="67"/>
    </row>
    <row r="216" spans="1:24" s="73" customFormat="1" ht="6.75" customHeight="1">
      <c r="A216" s="59"/>
      <c r="B216" s="63"/>
      <c r="C216" s="74"/>
      <c r="D216" s="67"/>
      <c r="E216" s="63" t="s">
        <v>228</v>
      </c>
      <c r="F216" s="10"/>
      <c r="G216" s="64">
        <v>6</v>
      </c>
      <c r="H216" s="75"/>
      <c r="I216" s="66"/>
      <c r="J216" s="67"/>
      <c r="K216" s="67"/>
      <c r="L216" s="67"/>
      <c r="M216" s="67"/>
      <c r="N216" s="68"/>
      <c r="O216" s="68"/>
      <c r="P216" s="69"/>
      <c r="Q216" s="68"/>
      <c r="R216" s="68"/>
      <c r="S216" s="67"/>
      <c r="T216" s="67"/>
      <c r="U216" s="67"/>
      <c r="V216" s="76"/>
      <c r="W216" s="67"/>
      <c r="X216" s="67"/>
    </row>
    <row r="217" spans="1:24" s="73" customFormat="1" ht="6.75" customHeight="1">
      <c r="A217" s="59">
        <v>16</v>
      </c>
      <c r="B217" s="60" t="s">
        <v>235</v>
      </c>
      <c r="C217" s="61">
        <v>5311.1</v>
      </c>
      <c r="D217" s="62">
        <f>(C217*1.85*12)/1000</f>
        <v>117.90642000000001</v>
      </c>
      <c r="E217" s="63" t="s">
        <v>236</v>
      </c>
      <c r="F217" s="104" t="s">
        <v>237</v>
      </c>
      <c r="G217" s="99">
        <v>14</v>
      </c>
      <c r="H217" s="75">
        <v>6.25</v>
      </c>
      <c r="I217" s="66">
        <f t="shared" ref="I217:I279" si="8">G217*H217</f>
        <v>87.5</v>
      </c>
      <c r="J217" s="67"/>
      <c r="K217" s="67"/>
      <c r="L217" s="67"/>
      <c r="M217" s="67"/>
      <c r="N217" s="68"/>
      <c r="O217" s="68"/>
      <c r="P217" s="68"/>
      <c r="Q217" s="68"/>
      <c r="R217" s="68"/>
      <c r="S217" s="69">
        <f>I217</f>
        <v>87.5</v>
      </c>
      <c r="T217" s="67"/>
      <c r="U217" s="67"/>
      <c r="V217" s="70">
        <f>SUM(I217:I219)</f>
        <v>318.5</v>
      </c>
      <c r="W217" s="71">
        <f>D217-V217</f>
        <v>-200.59357999999997</v>
      </c>
      <c r="X217" s="72" t="str">
        <f>IF(W217&gt;0,"НЕДОВЫПОЛНЕНИЕ",IF(W217&lt;0,"ПЕРЕРАСХОД"))</f>
        <v>ПЕРЕРАСХОД</v>
      </c>
    </row>
    <row r="218" spans="1:24" s="73" customFormat="1" ht="6.75" customHeight="1">
      <c r="A218" s="59"/>
      <c r="B218" s="78"/>
      <c r="C218" s="79"/>
      <c r="D218" s="62"/>
      <c r="E218" s="80" t="s">
        <v>130</v>
      </c>
      <c r="F218" s="81" t="s">
        <v>110</v>
      </c>
      <c r="G218" s="82">
        <v>1</v>
      </c>
      <c r="H218" s="83">
        <v>15</v>
      </c>
      <c r="I218" s="84">
        <f t="shared" si="8"/>
        <v>15</v>
      </c>
      <c r="J218" s="67"/>
      <c r="K218" s="67"/>
      <c r="L218" s="67"/>
      <c r="M218" s="67"/>
      <c r="N218" s="68"/>
      <c r="O218" s="68"/>
      <c r="P218" s="68"/>
      <c r="Q218" s="69">
        <f>I218</f>
        <v>15</v>
      </c>
      <c r="R218" s="68"/>
      <c r="S218" s="67"/>
      <c r="T218" s="67"/>
      <c r="U218" s="67"/>
      <c r="V218" s="70"/>
      <c r="W218" s="71"/>
      <c r="X218" s="72"/>
    </row>
    <row r="219" spans="1:24" s="73" customFormat="1" ht="6.75" customHeight="1">
      <c r="A219" s="59"/>
      <c r="B219" s="63"/>
      <c r="C219" s="74"/>
      <c r="D219" s="67"/>
      <c r="E219" s="63" t="s">
        <v>238</v>
      </c>
      <c r="F219" s="10" t="s">
        <v>216</v>
      </c>
      <c r="G219" s="64">
        <v>1</v>
      </c>
      <c r="H219" s="75">
        <v>216</v>
      </c>
      <c r="I219" s="66">
        <f t="shared" si="8"/>
        <v>216</v>
      </c>
      <c r="J219" s="67"/>
      <c r="K219" s="67"/>
      <c r="L219" s="67"/>
      <c r="M219" s="67"/>
      <c r="N219" s="68"/>
      <c r="O219" s="68"/>
      <c r="P219" s="68"/>
      <c r="Q219" s="68"/>
      <c r="R219" s="69">
        <f>I219</f>
        <v>216</v>
      </c>
      <c r="S219" s="67"/>
      <c r="T219" s="67"/>
      <c r="U219" s="67"/>
      <c r="V219" s="76"/>
      <c r="W219" s="67"/>
      <c r="X219" s="67"/>
    </row>
    <row r="220" spans="1:24" s="73" customFormat="1" ht="6.75" customHeight="1">
      <c r="A220" s="59"/>
      <c r="B220" s="63"/>
      <c r="C220" s="74"/>
      <c r="D220" s="67"/>
      <c r="E220" s="63" t="s">
        <v>239</v>
      </c>
      <c r="F220" s="10"/>
      <c r="G220" s="64">
        <v>1</v>
      </c>
      <c r="H220" s="75"/>
      <c r="I220" s="66"/>
      <c r="J220" s="67"/>
      <c r="K220" s="67"/>
      <c r="L220" s="67"/>
      <c r="M220" s="67"/>
      <c r="N220" s="68"/>
      <c r="O220" s="68"/>
      <c r="P220" s="68"/>
      <c r="Q220" s="68"/>
      <c r="R220" s="69"/>
      <c r="S220" s="67"/>
      <c r="T220" s="67"/>
      <c r="U220" s="67"/>
      <c r="V220" s="76"/>
      <c r="W220" s="67"/>
      <c r="X220" s="67"/>
    </row>
    <row r="221" spans="1:24" s="73" customFormat="1" ht="6.75" customHeight="1">
      <c r="A221" s="59"/>
      <c r="B221" s="63"/>
      <c r="C221" s="74"/>
      <c r="D221" s="67"/>
      <c r="E221" s="63" t="s">
        <v>240</v>
      </c>
      <c r="F221" s="10"/>
      <c r="G221" s="64">
        <v>2</v>
      </c>
      <c r="H221" s="75">
        <v>10</v>
      </c>
      <c r="I221" s="66">
        <f t="shared" si="8"/>
        <v>20</v>
      </c>
      <c r="J221" s="67"/>
      <c r="K221" s="67"/>
      <c r="L221" s="67"/>
      <c r="M221" s="69">
        <f>I221</f>
        <v>20</v>
      </c>
      <c r="N221" s="68"/>
      <c r="O221" s="68"/>
      <c r="P221" s="68"/>
      <c r="Q221" s="68"/>
      <c r="R221" s="67"/>
      <c r="S221" s="67"/>
      <c r="T221" s="67"/>
      <c r="U221" s="67"/>
      <c r="V221" s="76"/>
      <c r="W221" s="67"/>
      <c r="X221" s="67"/>
    </row>
    <row r="222" spans="1:24" s="73" customFormat="1" ht="6.75" customHeight="1">
      <c r="A222" s="59"/>
      <c r="B222" s="63"/>
      <c r="C222" s="74"/>
      <c r="D222" s="67"/>
      <c r="E222" s="63" t="s">
        <v>225</v>
      </c>
      <c r="F222" s="10"/>
      <c r="G222" s="64">
        <v>1</v>
      </c>
      <c r="H222" s="75">
        <v>6</v>
      </c>
      <c r="I222" s="66">
        <f t="shared" si="8"/>
        <v>6</v>
      </c>
      <c r="J222" s="67"/>
      <c r="K222" s="67"/>
      <c r="L222" s="67"/>
      <c r="M222" s="69">
        <f>I222</f>
        <v>6</v>
      </c>
      <c r="N222" s="68"/>
      <c r="O222" s="68"/>
      <c r="P222" s="68"/>
      <c r="Q222" s="68"/>
      <c r="R222" s="67"/>
      <c r="S222" s="67"/>
      <c r="T222" s="67"/>
      <c r="U222" s="67"/>
      <c r="V222" s="76"/>
      <c r="W222" s="67"/>
      <c r="X222" s="67"/>
    </row>
    <row r="223" spans="1:24" s="73" customFormat="1" ht="6.75" customHeight="1">
      <c r="A223" s="59"/>
      <c r="B223" s="63"/>
      <c r="C223" s="74"/>
      <c r="D223" s="67"/>
      <c r="E223" s="63" t="s">
        <v>241</v>
      </c>
      <c r="F223" s="10"/>
      <c r="G223" s="64">
        <v>50</v>
      </c>
      <c r="H223" s="75"/>
      <c r="I223" s="66"/>
      <c r="J223" s="67"/>
      <c r="K223" s="67"/>
      <c r="L223" s="67"/>
      <c r="N223" s="68"/>
      <c r="O223" s="69">
        <f>I223</f>
        <v>0</v>
      </c>
      <c r="P223" s="68"/>
      <c r="Q223" s="68"/>
      <c r="R223" s="67"/>
      <c r="S223" s="67"/>
      <c r="T223" s="67"/>
      <c r="U223" s="67"/>
      <c r="V223" s="76"/>
      <c r="W223" s="67"/>
      <c r="X223" s="67"/>
    </row>
    <row r="224" spans="1:24" s="73" customFormat="1" ht="6.75" customHeight="1">
      <c r="A224" s="59"/>
      <c r="B224" s="63"/>
      <c r="C224" s="74"/>
      <c r="D224" s="67"/>
      <c r="E224" s="63" t="s">
        <v>242</v>
      </c>
      <c r="F224" s="10"/>
      <c r="G224" s="64">
        <v>8</v>
      </c>
      <c r="H224" s="75"/>
      <c r="I224" s="66"/>
      <c r="J224" s="67"/>
      <c r="K224" s="67"/>
      <c r="L224" s="67"/>
      <c r="M224" s="69"/>
      <c r="N224" s="68"/>
      <c r="O224" s="68"/>
      <c r="P224" s="68"/>
      <c r="Q224" s="68"/>
      <c r="R224" s="67"/>
      <c r="S224" s="67"/>
      <c r="T224" s="67"/>
      <c r="U224" s="67"/>
      <c r="V224" s="76"/>
      <c r="W224" s="67"/>
      <c r="X224" s="67"/>
    </row>
    <row r="225" spans="1:24" s="73" customFormat="1" ht="6.75" customHeight="1">
      <c r="A225" s="59"/>
      <c r="B225" s="63"/>
      <c r="C225" s="74"/>
      <c r="D225" s="67"/>
      <c r="E225" s="63" t="s">
        <v>243</v>
      </c>
      <c r="F225" s="10"/>
      <c r="G225" s="64">
        <v>8</v>
      </c>
      <c r="H225" s="75"/>
      <c r="I225" s="66"/>
      <c r="J225" s="67"/>
      <c r="K225" s="67"/>
      <c r="L225" s="67"/>
      <c r="M225" s="69"/>
      <c r="N225" s="68"/>
      <c r="O225" s="68"/>
      <c r="P225" s="68"/>
      <c r="Q225" s="68"/>
      <c r="R225" s="67"/>
      <c r="S225" s="67"/>
      <c r="T225" s="67"/>
      <c r="U225" s="67"/>
      <c r="V225" s="76"/>
      <c r="W225" s="67"/>
      <c r="X225" s="67"/>
    </row>
    <row r="226" spans="1:24" s="73" customFormat="1" ht="6.75" customHeight="1">
      <c r="A226" s="59"/>
      <c r="B226" s="63"/>
      <c r="C226" s="74"/>
      <c r="D226" s="67"/>
      <c r="E226" s="63" t="s">
        <v>244</v>
      </c>
      <c r="F226" s="10"/>
      <c r="G226" s="64">
        <v>8</v>
      </c>
      <c r="H226" s="75"/>
      <c r="I226" s="66"/>
      <c r="J226" s="67"/>
      <c r="K226" s="67"/>
      <c r="L226" s="67"/>
      <c r="M226" s="69"/>
      <c r="N226" s="68"/>
      <c r="O226" s="68"/>
      <c r="P226" s="68"/>
      <c r="Q226" s="68"/>
      <c r="R226" s="67"/>
      <c r="S226" s="67"/>
      <c r="T226" s="67"/>
      <c r="U226" s="67"/>
      <c r="V226" s="76"/>
      <c r="W226" s="67"/>
      <c r="X226" s="67"/>
    </row>
    <row r="227" spans="1:24" s="73" customFormat="1" ht="6.75" customHeight="1">
      <c r="A227" s="59">
        <v>17</v>
      </c>
      <c r="B227" s="60" t="s">
        <v>245</v>
      </c>
      <c r="C227" s="105">
        <v>7906.7</v>
      </c>
      <c r="D227" s="62">
        <f>(C227*1.85*12)/1000</f>
        <v>175.52874</v>
      </c>
      <c r="E227" s="63" t="s">
        <v>246</v>
      </c>
      <c r="F227" s="10" t="s">
        <v>132</v>
      </c>
      <c r="G227" s="64">
        <v>45</v>
      </c>
      <c r="H227" s="75">
        <v>0.76</v>
      </c>
      <c r="I227" s="66">
        <f t="shared" si="8"/>
        <v>34.200000000000003</v>
      </c>
      <c r="J227" s="67"/>
      <c r="K227" s="67"/>
      <c r="L227" s="67"/>
      <c r="M227" s="67"/>
      <c r="N227" s="67"/>
      <c r="O227" s="69">
        <f>I227</f>
        <v>34.200000000000003</v>
      </c>
      <c r="P227" s="68"/>
      <c r="Q227" s="68"/>
      <c r="R227" s="68"/>
      <c r="S227" s="67"/>
      <c r="T227" s="67"/>
      <c r="U227" s="67"/>
      <c r="V227" s="70">
        <f>SUM(I227:I228)</f>
        <v>52.2</v>
      </c>
      <c r="W227" s="71">
        <f>D227-V227</f>
        <v>123.32874</v>
      </c>
      <c r="X227" s="72" t="str">
        <f>IF(W227&gt;0,"НЕДОВЫПОЛНЕНИЕ",IF(W227&lt;0,"ПЕРЕРАСХОД"))</f>
        <v>НЕДОВЫПОЛНЕНИЕ</v>
      </c>
    </row>
    <row r="228" spans="1:24" s="73" customFormat="1" ht="6.75" customHeight="1">
      <c r="A228" s="59"/>
      <c r="B228" s="63"/>
      <c r="C228" s="74"/>
      <c r="D228" s="67"/>
      <c r="E228" s="63" t="s">
        <v>247</v>
      </c>
      <c r="F228" s="10" t="s">
        <v>102</v>
      </c>
      <c r="G228" s="64">
        <v>15</v>
      </c>
      <c r="H228" s="75">
        <v>1.2</v>
      </c>
      <c r="I228" s="66">
        <f t="shared" si="8"/>
        <v>18</v>
      </c>
      <c r="J228" s="67"/>
      <c r="K228" s="67"/>
      <c r="L228" s="67"/>
      <c r="M228" s="67"/>
      <c r="N228" s="68"/>
      <c r="O228" s="69">
        <f>I228</f>
        <v>18</v>
      </c>
      <c r="P228" s="68"/>
      <c r="Q228" s="68"/>
      <c r="R228" s="68"/>
      <c r="S228" s="67"/>
      <c r="T228" s="67"/>
      <c r="U228" s="67"/>
      <c r="V228" s="76"/>
      <c r="W228" s="67"/>
      <c r="X228" s="67"/>
    </row>
    <row r="229" spans="1:24" s="73" customFormat="1" ht="6.75" customHeight="1">
      <c r="A229" s="59"/>
      <c r="B229" s="63"/>
      <c r="C229" s="74"/>
      <c r="D229" s="67"/>
      <c r="E229" s="80" t="s">
        <v>109</v>
      </c>
      <c r="F229" s="81" t="s">
        <v>110</v>
      </c>
      <c r="G229" s="82">
        <v>1</v>
      </c>
      <c r="H229" s="83">
        <v>15</v>
      </c>
      <c r="I229" s="84">
        <f t="shared" si="8"/>
        <v>15</v>
      </c>
      <c r="J229" s="67"/>
      <c r="K229" s="67"/>
      <c r="L229" s="67"/>
      <c r="M229" s="67"/>
      <c r="N229" s="68"/>
      <c r="O229" s="68"/>
      <c r="P229" s="69">
        <v>15</v>
      </c>
      <c r="Q229" s="68"/>
      <c r="R229" s="68"/>
      <c r="S229" s="67"/>
      <c r="T229" s="67"/>
      <c r="U229" s="67"/>
      <c r="V229" s="76"/>
      <c r="W229" s="67"/>
      <c r="X229" s="67"/>
    </row>
    <row r="230" spans="1:24" s="73" customFormat="1" ht="6.75" customHeight="1">
      <c r="A230" s="59"/>
      <c r="B230" s="63"/>
      <c r="C230" s="74"/>
      <c r="D230" s="67"/>
      <c r="E230" s="80" t="s">
        <v>111</v>
      </c>
      <c r="F230" s="81" t="s">
        <v>110</v>
      </c>
      <c r="G230" s="82">
        <v>1</v>
      </c>
      <c r="H230" s="83">
        <v>15</v>
      </c>
      <c r="I230" s="84">
        <f t="shared" si="8"/>
        <v>15</v>
      </c>
      <c r="J230" s="67"/>
      <c r="K230" s="67"/>
      <c r="L230" s="67"/>
      <c r="M230" s="67"/>
      <c r="N230" s="68"/>
      <c r="O230" s="68"/>
      <c r="P230" s="69">
        <v>15</v>
      </c>
      <c r="Q230" s="68"/>
      <c r="R230" s="68"/>
      <c r="S230" s="67"/>
      <c r="T230" s="67"/>
      <c r="U230" s="67"/>
      <c r="V230" s="76"/>
      <c r="W230" s="67"/>
      <c r="X230" s="67"/>
    </row>
    <row r="231" spans="1:24" s="73" customFormat="1" ht="6.75" customHeight="1">
      <c r="A231" s="59"/>
      <c r="B231" s="63"/>
      <c r="C231" s="74"/>
      <c r="D231" s="67"/>
      <c r="E231" s="80" t="s">
        <v>112</v>
      </c>
      <c r="F231" s="81" t="s">
        <v>110</v>
      </c>
      <c r="G231" s="82">
        <v>1</v>
      </c>
      <c r="H231" s="83">
        <v>15</v>
      </c>
      <c r="I231" s="84">
        <f t="shared" si="8"/>
        <v>15</v>
      </c>
      <c r="J231" s="67"/>
      <c r="K231" s="67"/>
      <c r="L231" s="67"/>
      <c r="M231" s="67"/>
      <c r="N231" s="68"/>
      <c r="O231" s="68"/>
      <c r="P231" s="69">
        <v>15</v>
      </c>
      <c r="Q231" s="68"/>
      <c r="R231" s="68"/>
      <c r="S231" s="67"/>
      <c r="T231" s="67"/>
      <c r="U231" s="67"/>
      <c r="V231" s="76"/>
      <c r="W231" s="67"/>
      <c r="X231" s="67"/>
    </row>
    <row r="232" spans="1:24" s="73" customFormat="1" ht="6.75" customHeight="1">
      <c r="A232" s="59"/>
      <c r="B232" s="63"/>
      <c r="C232" s="74"/>
      <c r="D232" s="67"/>
      <c r="E232" s="85" t="s">
        <v>248</v>
      </c>
      <c r="F232" s="91"/>
      <c r="G232" s="86">
        <v>15</v>
      </c>
      <c r="H232" s="87">
        <v>0.3</v>
      </c>
      <c r="I232" s="88">
        <f t="shared" si="8"/>
        <v>4.5</v>
      </c>
      <c r="J232" s="67"/>
      <c r="K232" s="67"/>
      <c r="L232" s="67"/>
      <c r="M232" s="67"/>
      <c r="N232" s="68"/>
      <c r="O232" s="68"/>
      <c r="P232" s="69"/>
      <c r="Q232" s="68"/>
      <c r="R232" s="68"/>
      <c r="S232" s="67"/>
      <c r="T232" s="67"/>
      <c r="U232" s="67"/>
      <c r="V232" s="76"/>
      <c r="W232" s="67"/>
      <c r="X232" s="67"/>
    </row>
    <row r="233" spans="1:24" s="73" customFormat="1" ht="6.75" customHeight="1">
      <c r="A233" s="59">
        <v>18</v>
      </c>
      <c r="B233" s="60" t="s">
        <v>249</v>
      </c>
      <c r="C233" s="61">
        <v>5983.4</v>
      </c>
      <c r="D233" s="62">
        <f t="shared" ref="D233:D247" si="9">(C233*1.85*12)/1000</f>
        <v>132.83147999999997</v>
      </c>
      <c r="E233" s="63" t="s">
        <v>250</v>
      </c>
      <c r="F233" s="10" t="s">
        <v>98</v>
      </c>
      <c r="G233" s="64">
        <v>7</v>
      </c>
      <c r="H233" s="75">
        <v>0.76</v>
      </c>
      <c r="I233" s="66">
        <f t="shared" si="8"/>
        <v>5.32</v>
      </c>
      <c r="J233" s="67"/>
      <c r="K233" s="67"/>
      <c r="L233" s="67"/>
      <c r="M233" s="67"/>
      <c r="N233" s="68"/>
      <c r="O233" s="68"/>
      <c r="P233" s="69">
        <f>I233</f>
        <v>5.32</v>
      </c>
      <c r="Q233" s="68"/>
      <c r="R233" s="68"/>
      <c r="S233" s="67"/>
      <c r="T233" s="67"/>
      <c r="U233" s="67"/>
      <c r="V233" s="70">
        <f>SUM(I233)</f>
        <v>5.32</v>
      </c>
      <c r="W233" s="71">
        <f>D233-V233</f>
        <v>127.51147999999998</v>
      </c>
      <c r="X233" s="72" t="str">
        <f t="shared" ref="X233:X247" si="10">IF(W233&gt;0,"НЕДОВЫПОЛНЕНИЕ",IF(W233&lt;0,"ПЕРЕРАСХОД"))</f>
        <v>НЕДОВЫПОЛНЕНИЕ</v>
      </c>
    </row>
    <row r="234" spans="1:24" s="73" customFormat="1" ht="6.75" customHeight="1">
      <c r="A234" s="59"/>
      <c r="B234" s="78"/>
      <c r="C234" s="61"/>
      <c r="D234" s="62"/>
      <c r="E234" s="80" t="s">
        <v>111</v>
      </c>
      <c r="F234" s="81" t="s">
        <v>110</v>
      </c>
      <c r="G234" s="82">
        <v>1</v>
      </c>
      <c r="H234" s="83">
        <v>15</v>
      </c>
      <c r="I234" s="84">
        <f t="shared" si="8"/>
        <v>15</v>
      </c>
      <c r="J234" s="67"/>
      <c r="K234" s="67"/>
      <c r="L234" s="67"/>
      <c r="M234" s="67"/>
      <c r="N234" s="68"/>
      <c r="O234" s="68"/>
      <c r="P234" s="69">
        <v>15</v>
      </c>
      <c r="Q234" s="68"/>
      <c r="R234" s="68"/>
      <c r="S234" s="67"/>
      <c r="T234" s="67"/>
      <c r="U234" s="67"/>
      <c r="V234" s="70"/>
      <c r="W234" s="71"/>
      <c r="X234" s="72"/>
    </row>
    <row r="235" spans="1:24" s="73" customFormat="1" ht="6.75" customHeight="1">
      <c r="A235" s="59"/>
      <c r="B235" s="78"/>
      <c r="C235" s="61"/>
      <c r="D235" s="62"/>
      <c r="E235" s="80" t="s">
        <v>112</v>
      </c>
      <c r="F235" s="81" t="s">
        <v>110</v>
      </c>
      <c r="G235" s="82">
        <v>1</v>
      </c>
      <c r="H235" s="83">
        <v>15</v>
      </c>
      <c r="I235" s="84">
        <f t="shared" si="8"/>
        <v>15</v>
      </c>
      <c r="J235" s="67"/>
      <c r="K235" s="67"/>
      <c r="L235" s="67"/>
      <c r="M235" s="67"/>
      <c r="N235" s="68"/>
      <c r="O235" s="68"/>
      <c r="P235" s="69">
        <v>15</v>
      </c>
      <c r="Q235" s="68"/>
      <c r="R235" s="68"/>
      <c r="S235" s="67"/>
      <c r="T235" s="67"/>
      <c r="U235" s="67"/>
      <c r="V235" s="70"/>
      <c r="W235" s="71"/>
      <c r="X235" s="72"/>
    </row>
    <row r="236" spans="1:24" s="73" customFormat="1" ht="6.75" customHeight="1">
      <c r="A236" s="59"/>
      <c r="B236" s="78"/>
      <c r="C236" s="61"/>
      <c r="D236" s="62"/>
      <c r="E236" s="85" t="s">
        <v>251</v>
      </c>
      <c r="F236" s="91"/>
      <c r="G236" s="86">
        <v>20</v>
      </c>
      <c r="H236" s="87"/>
      <c r="I236" s="88"/>
      <c r="J236" s="67"/>
      <c r="K236" s="67"/>
      <c r="L236" s="67"/>
      <c r="M236" s="67"/>
      <c r="N236" s="68"/>
      <c r="O236" s="68"/>
      <c r="P236" s="69"/>
      <c r="Q236" s="68"/>
      <c r="R236" s="68"/>
      <c r="S236" s="67"/>
      <c r="T236" s="67"/>
      <c r="U236" s="67"/>
      <c r="V236" s="70"/>
      <c r="W236" s="71"/>
      <c r="X236" s="72"/>
    </row>
    <row r="237" spans="1:24" s="73" customFormat="1" ht="6.75" customHeight="1">
      <c r="A237" s="59"/>
      <c r="B237" s="78"/>
      <c r="C237" s="61"/>
      <c r="D237" s="62"/>
      <c r="E237" s="85" t="s">
        <v>252</v>
      </c>
      <c r="F237" s="91"/>
      <c r="G237" s="86">
        <v>15</v>
      </c>
      <c r="H237" s="87"/>
      <c r="I237" s="88"/>
      <c r="J237" s="67"/>
      <c r="K237" s="67"/>
      <c r="L237" s="67"/>
      <c r="M237" s="67"/>
      <c r="N237" s="68"/>
      <c r="O237" s="68"/>
      <c r="P237" s="69"/>
      <c r="Q237" s="68"/>
      <c r="R237" s="68"/>
      <c r="S237" s="67"/>
      <c r="T237" s="67"/>
      <c r="U237" s="67"/>
      <c r="V237" s="70"/>
      <c r="W237" s="71"/>
      <c r="X237" s="72"/>
    </row>
    <row r="238" spans="1:24" s="73" customFormat="1" ht="6.75" customHeight="1">
      <c r="A238" s="59">
        <v>19</v>
      </c>
      <c r="B238" s="60" t="s">
        <v>253</v>
      </c>
      <c r="C238" s="61">
        <v>4576.6000000000004</v>
      </c>
      <c r="D238" s="62">
        <f t="shared" si="9"/>
        <v>101.60052000000002</v>
      </c>
      <c r="E238" s="63" t="s">
        <v>254</v>
      </c>
      <c r="F238" s="10" t="s">
        <v>151</v>
      </c>
      <c r="G238" s="64">
        <v>1</v>
      </c>
      <c r="H238" s="75">
        <v>9</v>
      </c>
      <c r="I238" s="66">
        <f t="shared" si="8"/>
        <v>9</v>
      </c>
      <c r="J238" s="67"/>
      <c r="K238" s="67"/>
      <c r="L238" s="67"/>
      <c r="N238" s="69">
        <f>I238</f>
        <v>9</v>
      </c>
      <c r="O238" s="68"/>
      <c r="P238" s="68"/>
      <c r="Q238" s="68"/>
      <c r="R238" s="68"/>
      <c r="S238" s="67"/>
      <c r="T238" s="67"/>
      <c r="U238" s="67"/>
      <c r="V238" s="70">
        <f t="shared" ref="V238" si="11">SUM(I238)</f>
        <v>9</v>
      </c>
      <c r="W238" s="71">
        <f>D238-V238</f>
        <v>92.600520000000017</v>
      </c>
      <c r="X238" s="72" t="str">
        <f t="shared" si="10"/>
        <v>НЕДОВЫПОЛНЕНИЕ</v>
      </c>
    </row>
    <row r="239" spans="1:24" s="73" customFormat="1" ht="6.75" customHeight="1">
      <c r="A239" s="59"/>
      <c r="B239" s="78"/>
      <c r="C239" s="61"/>
      <c r="D239" s="62"/>
      <c r="E239" s="85" t="s">
        <v>252</v>
      </c>
      <c r="F239" s="91"/>
      <c r="G239" s="86">
        <v>16</v>
      </c>
      <c r="H239" s="75"/>
      <c r="I239" s="66"/>
      <c r="J239" s="69"/>
      <c r="K239" s="67"/>
      <c r="L239" s="67"/>
      <c r="M239" s="67"/>
      <c r="N239" s="68"/>
      <c r="O239" s="68"/>
      <c r="P239" s="68"/>
      <c r="Q239" s="68"/>
      <c r="R239" s="68"/>
      <c r="S239" s="67"/>
      <c r="T239" s="67"/>
      <c r="U239" s="67"/>
      <c r="V239" s="70"/>
      <c r="W239" s="71"/>
      <c r="X239" s="72"/>
    </row>
    <row r="240" spans="1:24" s="73" customFormat="1" ht="6.75" customHeight="1">
      <c r="A240" s="59"/>
      <c r="B240" s="78"/>
      <c r="C240" s="61"/>
      <c r="D240" s="62"/>
      <c r="E240" s="80" t="s">
        <v>111</v>
      </c>
      <c r="F240" s="81" t="s">
        <v>110</v>
      </c>
      <c r="G240" s="82">
        <v>1</v>
      </c>
      <c r="H240" s="83">
        <v>15</v>
      </c>
      <c r="I240" s="84">
        <f t="shared" ref="I240" si="12">G240*H240</f>
        <v>15</v>
      </c>
      <c r="J240" s="67"/>
      <c r="K240" s="67"/>
      <c r="L240" s="67"/>
      <c r="M240" s="67"/>
      <c r="N240" s="68"/>
      <c r="O240" s="68"/>
      <c r="P240" s="68"/>
      <c r="Q240" s="69"/>
      <c r="R240" s="68"/>
      <c r="S240" s="67"/>
      <c r="T240" s="67"/>
      <c r="U240" s="67"/>
      <c r="V240" s="70"/>
      <c r="W240" s="71"/>
      <c r="X240" s="72"/>
    </row>
    <row r="241" spans="1:24" s="73" customFormat="1" ht="6.75" customHeight="1">
      <c r="A241" s="59"/>
      <c r="B241" s="78"/>
      <c r="C241" s="61"/>
      <c r="D241" s="62"/>
      <c r="E241" s="85" t="s">
        <v>251</v>
      </c>
      <c r="F241" s="91"/>
      <c r="G241" s="86">
        <v>20</v>
      </c>
      <c r="H241" s="87"/>
      <c r="I241" s="88"/>
      <c r="J241" s="67"/>
      <c r="K241" s="67"/>
      <c r="L241" s="67"/>
      <c r="Q241" s="69"/>
      <c r="R241" s="68"/>
      <c r="S241" s="67"/>
      <c r="T241" s="67"/>
      <c r="U241" s="67"/>
      <c r="V241" s="70"/>
      <c r="W241" s="71"/>
      <c r="X241" s="72"/>
    </row>
    <row r="242" spans="1:24" s="73" customFormat="1" ht="6.75" customHeight="1">
      <c r="A242" s="59"/>
      <c r="B242" s="78"/>
      <c r="C242" s="61"/>
      <c r="D242" s="62"/>
      <c r="E242" s="85" t="s">
        <v>255</v>
      </c>
      <c r="F242" s="91"/>
      <c r="G242" s="86"/>
      <c r="H242" s="87"/>
      <c r="I242" s="88"/>
      <c r="J242" s="67"/>
      <c r="K242" s="67"/>
      <c r="L242" s="67"/>
      <c r="M242" s="67"/>
      <c r="N242" s="68"/>
      <c r="O242" s="68"/>
      <c r="P242" s="68"/>
      <c r="Q242" s="69"/>
      <c r="R242" s="68"/>
      <c r="S242" s="67"/>
      <c r="T242" s="67"/>
      <c r="U242" s="67"/>
      <c r="V242" s="70"/>
      <c r="W242" s="71"/>
      <c r="X242" s="72"/>
    </row>
    <row r="243" spans="1:24" s="73" customFormat="1" ht="6.75" customHeight="1">
      <c r="A243" s="59">
        <v>20</v>
      </c>
      <c r="B243" s="60" t="s">
        <v>256</v>
      </c>
      <c r="C243" s="61">
        <v>5087.3</v>
      </c>
      <c r="D243" s="62">
        <f t="shared" si="9"/>
        <v>112.93806000000001</v>
      </c>
      <c r="E243" s="101" t="s">
        <v>257</v>
      </c>
      <c r="F243" s="10"/>
      <c r="G243" s="64"/>
      <c r="H243" s="75">
        <v>0</v>
      </c>
      <c r="I243" s="66">
        <f t="shared" si="8"/>
        <v>0</v>
      </c>
      <c r="J243" s="67"/>
      <c r="K243" s="67"/>
      <c r="L243" s="67"/>
      <c r="M243" s="67"/>
      <c r="N243" s="68"/>
      <c r="O243" s="68"/>
      <c r="P243" s="69">
        <f>I243</f>
        <v>0</v>
      </c>
      <c r="Q243" s="68"/>
      <c r="R243" s="68"/>
      <c r="S243" s="67"/>
      <c r="T243" s="67"/>
      <c r="U243" s="67"/>
      <c r="V243" s="70">
        <f>SUM(I243:I244)</f>
        <v>16.879000000000001</v>
      </c>
      <c r="W243" s="71">
        <f>D243-V243</f>
        <v>96.059060000000002</v>
      </c>
      <c r="X243" s="72" t="str">
        <f t="shared" si="10"/>
        <v>НЕДОВЫПОЛНЕНИЕ</v>
      </c>
    </row>
    <row r="244" spans="1:24" s="73" customFormat="1" ht="6.75" customHeight="1">
      <c r="A244" s="59"/>
      <c r="B244" s="78"/>
      <c r="C244" s="79"/>
      <c r="D244" s="62"/>
      <c r="E244" s="80" t="s">
        <v>130</v>
      </c>
      <c r="F244" s="81" t="s">
        <v>110</v>
      </c>
      <c r="G244" s="82">
        <v>1</v>
      </c>
      <c r="H244" s="83">
        <v>16.879000000000001</v>
      </c>
      <c r="I244" s="84">
        <f t="shared" si="8"/>
        <v>16.879000000000001</v>
      </c>
      <c r="J244" s="67"/>
      <c r="K244" s="67"/>
      <c r="L244" s="67"/>
      <c r="M244" s="67"/>
      <c r="N244" s="68"/>
      <c r="O244" s="68"/>
      <c r="P244" s="69">
        <f>I244</f>
        <v>16.879000000000001</v>
      </c>
      <c r="Q244" s="68"/>
      <c r="R244" s="68"/>
      <c r="S244" s="67"/>
      <c r="T244" s="67"/>
      <c r="U244" s="67"/>
      <c r="V244" s="70"/>
      <c r="W244" s="71"/>
      <c r="X244" s="72"/>
    </row>
    <row r="245" spans="1:24" s="73" customFormat="1" ht="6.75" customHeight="1">
      <c r="A245" s="59"/>
      <c r="B245" s="78"/>
      <c r="C245" s="79"/>
      <c r="D245" s="62"/>
      <c r="E245" s="85" t="s">
        <v>258</v>
      </c>
      <c r="F245" s="91"/>
      <c r="G245" s="86">
        <v>10</v>
      </c>
      <c r="H245" s="87"/>
      <c r="I245" s="88"/>
      <c r="J245" s="67"/>
      <c r="K245" s="67"/>
      <c r="L245" s="67"/>
      <c r="M245" s="67"/>
      <c r="N245" s="68"/>
      <c r="O245" s="68"/>
      <c r="P245" s="69"/>
      <c r="Q245" s="68"/>
      <c r="R245" s="68"/>
      <c r="S245" s="67"/>
      <c r="T245" s="67"/>
      <c r="U245" s="67"/>
      <c r="V245" s="70"/>
      <c r="W245" s="71"/>
      <c r="X245" s="72"/>
    </row>
    <row r="246" spans="1:24" s="73" customFormat="1" ht="6.75" customHeight="1">
      <c r="A246" s="59"/>
      <c r="B246" s="78"/>
      <c r="C246" s="79"/>
      <c r="D246" s="62"/>
      <c r="E246" s="85" t="s">
        <v>259</v>
      </c>
      <c r="F246" s="91"/>
      <c r="G246" s="86">
        <v>15</v>
      </c>
      <c r="H246" s="87"/>
      <c r="I246" s="88"/>
      <c r="J246" s="67"/>
      <c r="K246" s="67"/>
      <c r="L246" s="67"/>
      <c r="M246" s="67"/>
      <c r="N246" s="68"/>
      <c r="O246" s="68"/>
      <c r="P246" s="69"/>
      <c r="Q246" s="68"/>
      <c r="R246" s="68"/>
      <c r="S246" s="67"/>
      <c r="T246" s="67"/>
      <c r="U246" s="67"/>
      <c r="V246" s="70"/>
      <c r="W246" s="71"/>
      <c r="X246" s="72"/>
    </row>
    <row r="247" spans="1:24" s="73" customFormat="1" ht="6.75" customHeight="1">
      <c r="A247" s="59">
        <v>21</v>
      </c>
      <c r="B247" s="60" t="s">
        <v>260</v>
      </c>
      <c r="C247" s="61">
        <v>5105.1000000000004</v>
      </c>
      <c r="D247" s="62">
        <f t="shared" si="9"/>
        <v>113.33322000000001</v>
      </c>
      <c r="E247" s="63" t="s">
        <v>261</v>
      </c>
      <c r="F247" s="10" t="s">
        <v>132</v>
      </c>
      <c r="G247" s="64">
        <v>4</v>
      </c>
      <c r="H247" s="75">
        <v>0.76</v>
      </c>
      <c r="I247" s="66">
        <f t="shared" si="8"/>
        <v>3.04</v>
      </c>
      <c r="J247" s="67"/>
      <c r="K247" s="67"/>
      <c r="L247" s="67"/>
      <c r="M247" s="67"/>
      <c r="N247" s="68"/>
      <c r="O247" s="69">
        <f>I247</f>
        <v>3.04</v>
      </c>
      <c r="P247" s="68"/>
      <c r="Q247" s="68"/>
      <c r="R247" s="68"/>
      <c r="S247" s="67"/>
      <c r="T247" s="67"/>
      <c r="U247" s="67"/>
      <c r="V247" s="70">
        <f>SUM(I247:I250)</f>
        <v>19.919</v>
      </c>
      <c r="W247" s="71">
        <f>D247-V247</f>
        <v>93.414220000000014</v>
      </c>
      <c r="X247" s="72" t="str">
        <f t="shared" si="10"/>
        <v>НЕДОВЫПОЛНЕНИЕ</v>
      </c>
    </row>
    <row r="248" spans="1:24" s="73" customFormat="1" ht="6.75" customHeight="1">
      <c r="A248" s="59"/>
      <c r="B248" s="63"/>
      <c r="C248" s="74"/>
      <c r="D248" s="67"/>
      <c r="E248" s="101" t="s">
        <v>262</v>
      </c>
      <c r="F248" s="10"/>
      <c r="G248" s="106"/>
      <c r="H248" s="75">
        <v>0</v>
      </c>
      <c r="I248" s="66">
        <f t="shared" si="8"/>
        <v>0</v>
      </c>
      <c r="J248" s="69">
        <f t="shared" ref="J248:J338" si="13">I248</f>
        <v>0</v>
      </c>
      <c r="K248" s="67"/>
      <c r="L248" s="67"/>
      <c r="M248" s="67"/>
      <c r="N248" s="68"/>
      <c r="O248" s="68"/>
      <c r="P248" s="68"/>
      <c r="Q248" s="68"/>
      <c r="R248" s="68"/>
      <c r="S248" s="67"/>
      <c r="T248" s="67"/>
      <c r="U248" s="67"/>
      <c r="V248" s="76"/>
      <c r="W248" s="67"/>
      <c r="X248" s="67"/>
    </row>
    <row r="249" spans="1:24" s="73" customFormat="1" ht="6.75" customHeight="1">
      <c r="A249" s="59"/>
      <c r="B249" s="63"/>
      <c r="C249" s="74"/>
      <c r="D249" s="67"/>
      <c r="E249" s="101" t="s">
        <v>263</v>
      </c>
      <c r="F249" s="10"/>
      <c r="G249" s="106"/>
      <c r="H249" s="75">
        <v>0</v>
      </c>
      <c r="I249" s="66">
        <f t="shared" si="8"/>
        <v>0</v>
      </c>
      <c r="J249" s="67"/>
      <c r="K249" s="67"/>
      <c r="L249" s="67"/>
      <c r="M249" s="67"/>
      <c r="N249" s="68"/>
      <c r="O249" s="68"/>
      <c r="P249" s="69">
        <f>I249</f>
        <v>0</v>
      </c>
      <c r="Q249" s="68"/>
      <c r="R249" s="68"/>
      <c r="S249" s="67"/>
      <c r="T249" s="67"/>
      <c r="U249" s="67"/>
      <c r="V249" s="76"/>
      <c r="W249" s="67"/>
      <c r="X249" s="67"/>
    </row>
    <row r="250" spans="1:24" s="73" customFormat="1" ht="6.75" customHeight="1">
      <c r="A250" s="59"/>
      <c r="B250" s="63"/>
      <c r="C250" s="74"/>
      <c r="D250" s="67"/>
      <c r="E250" s="80" t="s">
        <v>130</v>
      </c>
      <c r="F250" s="81" t="s">
        <v>110</v>
      </c>
      <c r="G250" s="82">
        <v>1</v>
      </c>
      <c r="H250" s="83">
        <v>16.879000000000001</v>
      </c>
      <c r="I250" s="84">
        <f t="shared" si="8"/>
        <v>16.879000000000001</v>
      </c>
      <c r="J250" s="67"/>
      <c r="K250" s="67"/>
      <c r="L250" s="67"/>
      <c r="M250" s="67"/>
      <c r="N250" s="68"/>
      <c r="O250" s="68"/>
      <c r="P250" s="69">
        <f>I250</f>
        <v>16.879000000000001</v>
      </c>
      <c r="Q250" s="68"/>
      <c r="R250" s="68"/>
      <c r="S250" s="67"/>
      <c r="T250" s="67"/>
      <c r="U250" s="67"/>
      <c r="V250" s="76"/>
      <c r="W250" s="67"/>
      <c r="X250" s="67"/>
    </row>
    <row r="251" spans="1:24" s="73" customFormat="1" ht="6.75" customHeight="1">
      <c r="A251" s="59"/>
      <c r="B251" s="63"/>
      <c r="C251" s="74"/>
      <c r="D251" s="67"/>
      <c r="E251" s="85" t="s">
        <v>264</v>
      </c>
      <c r="F251" s="91"/>
      <c r="G251" s="86">
        <v>30</v>
      </c>
      <c r="H251" s="87"/>
      <c r="I251" s="88"/>
      <c r="J251" s="67"/>
      <c r="K251" s="67"/>
      <c r="L251" s="67"/>
      <c r="M251" s="67"/>
      <c r="N251" s="68"/>
      <c r="O251" s="68"/>
      <c r="P251" s="69"/>
      <c r="Q251" s="68"/>
      <c r="R251" s="68"/>
      <c r="S251" s="67"/>
      <c r="T251" s="67"/>
      <c r="U251" s="67"/>
      <c r="V251" s="76"/>
      <c r="W251" s="67"/>
      <c r="X251" s="67"/>
    </row>
    <row r="252" spans="1:24" s="73" customFormat="1" ht="6.75" customHeight="1">
      <c r="A252" s="59"/>
      <c r="B252" s="63"/>
      <c r="C252" s="74"/>
      <c r="D252" s="67"/>
      <c r="E252" s="85" t="s">
        <v>259</v>
      </c>
      <c r="F252" s="91"/>
      <c r="G252" s="86">
        <v>15</v>
      </c>
      <c r="H252" s="87"/>
      <c r="I252" s="88"/>
      <c r="J252" s="67"/>
      <c r="K252" s="67"/>
      <c r="L252" s="67"/>
      <c r="M252" s="67"/>
      <c r="N252" s="68"/>
      <c r="O252" s="68"/>
      <c r="P252" s="69"/>
      <c r="Q252" s="68"/>
      <c r="R252" s="68"/>
      <c r="S252" s="67"/>
      <c r="T252" s="67"/>
      <c r="U252" s="67"/>
      <c r="V252" s="76"/>
      <c r="W252" s="67"/>
      <c r="X252" s="67"/>
    </row>
    <row r="253" spans="1:24" s="73" customFormat="1" ht="6.75" customHeight="1">
      <c r="A253" s="59">
        <v>22</v>
      </c>
      <c r="B253" s="60" t="s">
        <v>265</v>
      </c>
      <c r="C253" s="61">
        <v>4901.8</v>
      </c>
      <c r="D253" s="62">
        <f>(C253*1.85*12)/1000</f>
        <v>108.81995999999999</v>
      </c>
      <c r="E253" s="101" t="s">
        <v>263</v>
      </c>
      <c r="F253" s="10"/>
      <c r="G253" s="106"/>
      <c r="H253" s="75">
        <v>0</v>
      </c>
      <c r="I253" s="66">
        <f t="shared" si="8"/>
        <v>0</v>
      </c>
      <c r="J253" s="67"/>
      <c r="K253" s="67"/>
      <c r="L253" s="67"/>
      <c r="M253" s="67"/>
      <c r="N253" s="68"/>
      <c r="O253" s="68"/>
      <c r="P253" s="69">
        <f>I253</f>
        <v>0</v>
      </c>
      <c r="Q253" s="68"/>
      <c r="R253" s="68"/>
      <c r="S253" s="67"/>
      <c r="T253" s="67"/>
      <c r="U253" s="67"/>
      <c r="V253" s="70">
        <f>SUM(I253:I255)</f>
        <v>33.679000000000002</v>
      </c>
      <c r="W253" s="71">
        <f>D253-V253</f>
        <v>75.140959999999993</v>
      </c>
      <c r="X253" s="72" t="str">
        <f>IF(W253&gt;0,"НЕДОВЫПОЛНЕНИЕ",IF(W253&lt;0,"ПЕРЕРАСХОД"))</f>
        <v>НЕДОВЫПОЛНЕНИЕ</v>
      </c>
    </row>
    <row r="254" spans="1:24" s="73" customFormat="1" ht="6.75" customHeight="1">
      <c r="A254" s="59"/>
      <c r="B254" s="78"/>
      <c r="C254" s="79"/>
      <c r="D254" s="62"/>
      <c r="E254" s="80" t="s">
        <v>130</v>
      </c>
      <c r="F254" s="81" t="s">
        <v>110</v>
      </c>
      <c r="G254" s="82">
        <v>1</v>
      </c>
      <c r="H254" s="83">
        <v>16.879000000000001</v>
      </c>
      <c r="I254" s="84">
        <f t="shared" si="8"/>
        <v>16.879000000000001</v>
      </c>
      <c r="J254" s="67"/>
      <c r="K254" s="67"/>
      <c r="L254" s="67"/>
      <c r="M254" s="67"/>
      <c r="N254" s="68"/>
      <c r="O254" s="68"/>
      <c r="P254" s="69">
        <f>I254</f>
        <v>16.879000000000001</v>
      </c>
      <c r="Q254" s="68"/>
      <c r="R254" s="68"/>
      <c r="S254" s="67"/>
      <c r="T254" s="67"/>
      <c r="U254" s="67"/>
      <c r="V254" s="70"/>
      <c r="W254" s="71"/>
      <c r="X254" s="72"/>
    </row>
    <row r="255" spans="1:24" s="73" customFormat="1" ht="6.75" customHeight="1">
      <c r="A255" s="59"/>
      <c r="B255" s="63"/>
      <c r="C255" s="74"/>
      <c r="D255" s="67"/>
      <c r="E255" s="63" t="s">
        <v>266</v>
      </c>
      <c r="F255" s="10" t="s">
        <v>102</v>
      </c>
      <c r="G255" s="64">
        <v>14</v>
      </c>
      <c r="H255" s="75">
        <v>1.2</v>
      </c>
      <c r="I255" s="66">
        <f t="shared" si="8"/>
        <v>16.8</v>
      </c>
      <c r="J255" s="67"/>
      <c r="K255" s="67"/>
      <c r="L255" s="67"/>
      <c r="N255" s="69">
        <f>I255</f>
        <v>16.8</v>
      </c>
      <c r="O255" s="68"/>
      <c r="P255" s="68"/>
      <c r="Q255" s="68"/>
      <c r="R255" s="68"/>
      <c r="S255" s="67"/>
      <c r="T255" s="67"/>
      <c r="U255" s="67"/>
      <c r="V255" s="76"/>
      <c r="W255" s="67"/>
      <c r="X255" s="67"/>
    </row>
    <row r="256" spans="1:24" s="73" customFormat="1" ht="6.75" customHeight="1">
      <c r="A256" s="59"/>
      <c r="B256" s="63"/>
      <c r="C256" s="74"/>
      <c r="D256" s="67"/>
      <c r="E256" s="63" t="s">
        <v>267</v>
      </c>
      <c r="F256" s="10"/>
      <c r="G256" s="64">
        <v>30</v>
      </c>
      <c r="H256" s="75"/>
      <c r="I256" s="66"/>
      <c r="J256" s="67"/>
      <c r="K256" s="67"/>
      <c r="L256" s="67"/>
      <c r="N256" s="68"/>
      <c r="O256" s="69"/>
      <c r="P256" s="68"/>
      <c r="Q256" s="68"/>
      <c r="R256" s="68"/>
      <c r="S256" s="67"/>
      <c r="T256" s="67"/>
      <c r="U256" s="67"/>
      <c r="V256" s="76"/>
      <c r="W256" s="67"/>
      <c r="X256" s="67"/>
    </row>
    <row r="257" spans="1:24" s="73" customFormat="1" ht="6.75" customHeight="1">
      <c r="A257" s="59"/>
      <c r="B257" s="63"/>
      <c r="C257" s="74"/>
      <c r="D257" s="67"/>
      <c r="E257" s="63" t="s">
        <v>268</v>
      </c>
      <c r="F257" s="10"/>
      <c r="G257" s="64">
        <v>1</v>
      </c>
      <c r="H257" s="75"/>
      <c r="I257" s="66"/>
      <c r="J257" s="67"/>
      <c r="K257" s="67"/>
      <c r="L257" s="67"/>
      <c r="M257" s="67"/>
      <c r="N257" s="68"/>
      <c r="O257" s="68"/>
      <c r="P257" s="69"/>
      <c r="Q257" s="68"/>
      <c r="R257" s="68"/>
      <c r="S257" s="67"/>
      <c r="T257" s="67"/>
      <c r="U257" s="67"/>
      <c r="V257" s="76"/>
      <c r="W257" s="67"/>
      <c r="X257" s="67"/>
    </row>
    <row r="258" spans="1:24" s="73" customFormat="1" ht="6.75" customHeight="1">
      <c r="A258" s="59"/>
      <c r="B258" s="63"/>
      <c r="C258" s="74"/>
      <c r="D258" s="67"/>
      <c r="E258" s="63" t="s">
        <v>269</v>
      </c>
      <c r="F258" s="10"/>
      <c r="G258" s="64">
        <v>5</v>
      </c>
      <c r="H258" s="75"/>
      <c r="I258" s="66"/>
      <c r="J258" s="67"/>
      <c r="K258" s="67"/>
      <c r="L258" s="67"/>
      <c r="M258" s="67"/>
      <c r="N258" s="68"/>
      <c r="O258" s="68"/>
      <c r="P258" s="69"/>
      <c r="Q258" s="68"/>
      <c r="R258" s="68"/>
      <c r="S258" s="67"/>
      <c r="T258" s="67"/>
      <c r="U258" s="67"/>
      <c r="V258" s="76"/>
      <c r="W258" s="67"/>
      <c r="X258" s="67"/>
    </row>
    <row r="259" spans="1:24" s="73" customFormat="1" ht="6.75" customHeight="1">
      <c r="A259" s="59">
        <v>23</v>
      </c>
      <c r="B259" s="60" t="s">
        <v>270</v>
      </c>
      <c r="C259" s="107">
        <v>625.5</v>
      </c>
      <c r="D259" s="62">
        <f t="shared" ref="D259:D261" si="14">(C259*1.85*12)/1000</f>
        <v>13.886099999999999</v>
      </c>
      <c r="E259" s="108"/>
      <c r="F259" s="10"/>
      <c r="G259" s="64"/>
      <c r="H259" s="75">
        <v>0</v>
      </c>
      <c r="I259" s="66">
        <f t="shared" si="8"/>
        <v>0</v>
      </c>
      <c r="J259" s="69">
        <f t="shared" si="13"/>
        <v>0</v>
      </c>
      <c r="K259" s="67"/>
      <c r="L259" s="67"/>
      <c r="M259" s="67"/>
      <c r="N259" s="68"/>
      <c r="O259" s="68"/>
      <c r="P259" s="68"/>
      <c r="Q259" s="68"/>
      <c r="R259" s="68"/>
      <c r="S259" s="67"/>
      <c r="T259" s="67"/>
      <c r="U259" s="67"/>
      <c r="V259" s="70">
        <f t="shared" ref="V259:V260" si="15">SUM(I259)</f>
        <v>0</v>
      </c>
      <c r="W259" s="71">
        <f>D259-V259</f>
        <v>13.886099999999999</v>
      </c>
      <c r="X259" s="72" t="str">
        <f t="shared" ref="X259:X261" si="16">IF(W259&gt;0,"НЕДОВЫПОЛНЕНИЕ",IF(W259&lt;0,"ПЕРЕРАСХОД"))</f>
        <v>НЕДОВЫПОЛНЕНИЕ</v>
      </c>
    </row>
    <row r="260" spans="1:24" s="73" customFormat="1" ht="6.75" customHeight="1">
      <c r="A260" s="59">
        <v>24</v>
      </c>
      <c r="B260" s="60" t="s">
        <v>271</v>
      </c>
      <c r="C260" s="61">
        <v>621.9</v>
      </c>
      <c r="D260" s="62">
        <f t="shared" si="14"/>
        <v>13.806179999999999</v>
      </c>
      <c r="E260" s="63" t="s">
        <v>272</v>
      </c>
      <c r="F260" s="10" t="s">
        <v>132</v>
      </c>
      <c r="G260" s="64">
        <v>8</v>
      </c>
      <c r="H260" s="75">
        <v>0.76</v>
      </c>
      <c r="I260" s="66">
        <f t="shared" si="8"/>
        <v>6.08</v>
      </c>
      <c r="J260" s="67"/>
      <c r="K260" s="67"/>
      <c r="L260" s="67"/>
      <c r="M260" s="67"/>
      <c r="N260" s="69">
        <f>I260</f>
        <v>6.08</v>
      </c>
      <c r="O260" s="68"/>
      <c r="P260" s="68"/>
      <c r="Q260" s="68"/>
      <c r="R260" s="68"/>
      <c r="S260" s="67"/>
      <c r="T260" s="67"/>
      <c r="U260" s="67"/>
      <c r="V260" s="70">
        <f t="shared" si="15"/>
        <v>6.08</v>
      </c>
      <c r="W260" s="71">
        <f>D260-V260</f>
        <v>7.7261799999999994</v>
      </c>
      <c r="X260" s="72" t="str">
        <f t="shared" si="16"/>
        <v>НЕДОВЫПОЛНЕНИЕ</v>
      </c>
    </row>
    <row r="261" spans="1:24" s="73" customFormat="1" ht="6.75" customHeight="1">
      <c r="A261" s="59">
        <v>25</v>
      </c>
      <c r="B261" s="60" t="s">
        <v>273</v>
      </c>
      <c r="C261" s="107">
        <v>624.9</v>
      </c>
      <c r="D261" s="62">
        <f t="shared" si="14"/>
        <v>13.872780000000001</v>
      </c>
      <c r="E261" s="63" t="s">
        <v>123</v>
      </c>
      <c r="F261" s="10" t="s">
        <v>98</v>
      </c>
      <c r="G261" s="64">
        <v>85</v>
      </c>
      <c r="H261" s="75">
        <v>0.13</v>
      </c>
      <c r="I261" s="66">
        <f t="shared" si="8"/>
        <v>11.05</v>
      </c>
      <c r="J261" s="67"/>
      <c r="K261" s="67"/>
      <c r="L261" s="67"/>
      <c r="M261" s="67"/>
      <c r="N261" s="69">
        <f>I261</f>
        <v>11.05</v>
      </c>
      <c r="O261" s="68"/>
      <c r="P261" s="68"/>
      <c r="Q261" s="68"/>
      <c r="R261" s="68"/>
      <c r="S261" s="67"/>
      <c r="T261" s="67"/>
      <c r="U261" s="67"/>
      <c r="V261" s="70">
        <f>SUM(I261:I262)</f>
        <v>30.05</v>
      </c>
      <c r="W261" s="71">
        <f>D261-V261</f>
        <v>-16.177219999999998</v>
      </c>
      <c r="X261" s="72" t="str">
        <f t="shared" si="16"/>
        <v>ПЕРЕРАСХОД</v>
      </c>
    </row>
    <row r="262" spans="1:24" s="73" customFormat="1" ht="6.75" customHeight="1">
      <c r="A262" s="59"/>
      <c r="B262" s="63"/>
      <c r="C262" s="74"/>
      <c r="D262" s="67"/>
      <c r="E262" s="63" t="s">
        <v>274</v>
      </c>
      <c r="F262" s="10" t="s">
        <v>275</v>
      </c>
      <c r="G262" s="64">
        <v>2</v>
      </c>
      <c r="H262" s="75">
        <v>9.5</v>
      </c>
      <c r="I262" s="66">
        <f t="shared" si="8"/>
        <v>19</v>
      </c>
      <c r="J262" s="67"/>
      <c r="K262" s="67"/>
      <c r="L262" s="67"/>
      <c r="M262" s="67"/>
      <c r="N262" s="68"/>
      <c r="O262" s="69">
        <f>I262</f>
        <v>19</v>
      </c>
      <c r="P262" s="68"/>
      <c r="Q262" s="68"/>
      <c r="R262" s="68"/>
      <c r="S262" s="67"/>
      <c r="T262" s="67"/>
      <c r="U262" s="67"/>
      <c r="V262" s="76"/>
      <c r="W262" s="67"/>
      <c r="X262" s="67"/>
    </row>
    <row r="263" spans="1:24" s="73" customFormat="1" ht="6.75" customHeight="1">
      <c r="A263" s="59">
        <v>26</v>
      </c>
      <c r="B263" s="60" t="s">
        <v>276</v>
      </c>
      <c r="C263" s="105">
        <v>578</v>
      </c>
      <c r="D263" s="62">
        <f>(C263*1.85*12)/1000</f>
        <v>12.831599999999998</v>
      </c>
      <c r="E263" s="63" t="s">
        <v>277</v>
      </c>
      <c r="F263" s="10" t="s">
        <v>98</v>
      </c>
      <c r="G263" s="64">
        <v>85</v>
      </c>
      <c r="H263" s="75">
        <v>0.13</v>
      </c>
      <c r="I263" s="66">
        <f t="shared" si="8"/>
        <v>11.05</v>
      </c>
      <c r="J263" s="67"/>
      <c r="K263" s="67"/>
      <c r="L263" s="67"/>
      <c r="M263" s="67"/>
      <c r="N263" s="69">
        <f>I263</f>
        <v>11.05</v>
      </c>
      <c r="O263" s="68"/>
      <c r="P263" s="68"/>
      <c r="Q263" s="68"/>
      <c r="R263" s="68"/>
      <c r="S263" s="67"/>
      <c r="T263" s="67"/>
      <c r="U263" s="67"/>
      <c r="V263" s="70">
        <f>SUM(I263:I265)</f>
        <v>131.44999999999999</v>
      </c>
      <c r="W263" s="71">
        <f>D263-V263</f>
        <v>-118.61839999999999</v>
      </c>
      <c r="X263" s="72" t="str">
        <f>IF(W263&gt;0,"НЕДОВЫПОЛНЕНИЕ",IF(W263&lt;0,"ПЕРЕРАСХОД"))</f>
        <v>ПЕРЕРАСХОД</v>
      </c>
    </row>
    <row r="264" spans="1:24" s="73" customFormat="1" ht="6.75" customHeight="1">
      <c r="A264" s="59"/>
      <c r="B264" s="63"/>
      <c r="C264" s="74"/>
      <c r="D264" s="67"/>
      <c r="E264" s="63" t="s">
        <v>278</v>
      </c>
      <c r="F264" s="10" t="s">
        <v>206</v>
      </c>
      <c r="G264" s="64">
        <v>4</v>
      </c>
      <c r="H264" s="75">
        <v>25</v>
      </c>
      <c r="I264" s="66">
        <f t="shared" si="8"/>
        <v>100</v>
      </c>
      <c r="J264" s="67"/>
      <c r="K264" s="67"/>
      <c r="L264" s="67"/>
      <c r="M264" s="67"/>
      <c r="N264" s="68"/>
      <c r="O264" s="69">
        <f>I264</f>
        <v>100</v>
      </c>
      <c r="P264" s="68"/>
      <c r="Q264" s="68"/>
      <c r="R264" s="68"/>
      <c r="S264" s="67"/>
      <c r="T264" s="67"/>
      <c r="U264" s="67"/>
      <c r="V264" s="76"/>
      <c r="W264" s="67"/>
      <c r="X264" s="67"/>
    </row>
    <row r="265" spans="1:24" s="73" customFormat="1" ht="6.75" customHeight="1">
      <c r="A265" s="59"/>
      <c r="B265" s="63"/>
      <c r="C265" s="74"/>
      <c r="D265" s="67"/>
      <c r="E265" s="63" t="s">
        <v>279</v>
      </c>
      <c r="F265" s="10" t="s">
        <v>98</v>
      </c>
      <c r="G265" s="64">
        <v>12</v>
      </c>
      <c r="H265" s="75">
        <v>1.7</v>
      </c>
      <c r="I265" s="66">
        <f t="shared" si="8"/>
        <v>20.399999999999999</v>
      </c>
      <c r="J265" s="67"/>
      <c r="K265" s="67"/>
      <c r="L265" s="67"/>
      <c r="M265" s="67"/>
      <c r="N265" s="68"/>
      <c r="O265" s="68"/>
      <c r="P265" s="69">
        <f>I265</f>
        <v>20.399999999999999</v>
      </c>
      <c r="Q265" s="68"/>
      <c r="R265" s="68"/>
      <c r="S265" s="67"/>
      <c r="T265" s="67"/>
      <c r="U265" s="67"/>
      <c r="V265" s="76"/>
      <c r="W265" s="67"/>
      <c r="X265" s="67"/>
    </row>
    <row r="266" spans="1:24" s="73" customFormat="1" ht="6.75" customHeight="1">
      <c r="A266" s="59">
        <v>27</v>
      </c>
      <c r="B266" s="60" t="s">
        <v>280</v>
      </c>
      <c r="C266" s="105">
        <v>643</v>
      </c>
      <c r="D266" s="62">
        <f t="shared" ref="D266:D268" si="17">(C266*1.85*12)/1000</f>
        <v>14.274599999999998</v>
      </c>
      <c r="E266" s="63" t="s">
        <v>281</v>
      </c>
      <c r="F266" s="10" t="s">
        <v>94</v>
      </c>
      <c r="G266" s="64">
        <v>7</v>
      </c>
      <c r="H266" s="75">
        <v>0.97</v>
      </c>
      <c r="I266" s="66">
        <f t="shared" si="8"/>
        <v>6.79</v>
      </c>
      <c r="J266" s="67"/>
      <c r="K266" s="67"/>
      <c r="L266" s="67"/>
      <c r="M266" s="67"/>
      <c r="N266" s="67"/>
      <c r="O266" s="68"/>
      <c r="P266" s="68"/>
      <c r="Q266" s="69">
        <f>I266</f>
        <v>6.79</v>
      </c>
      <c r="R266" s="68"/>
      <c r="S266" s="67"/>
      <c r="T266" s="67"/>
      <c r="U266" s="67"/>
      <c r="V266" s="70">
        <f t="shared" ref="V266:V267" si="18">SUM(I266)</f>
        <v>6.79</v>
      </c>
      <c r="W266" s="71">
        <f>D266-V266</f>
        <v>7.4845999999999977</v>
      </c>
      <c r="X266" s="72" t="str">
        <f t="shared" ref="X266:X268" si="19">IF(W266&gt;0,"НЕДОВЫПОЛНЕНИЕ",IF(W266&lt;0,"ПЕРЕРАСХОД"))</f>
        <v>НЕДОВЫПОЛНЕНИЕ</v>
      </c>
    </row>
    <row r="267" spans="1:24" s="73" customFormat="1" ht="6.75" customHeight="1">
      <c r="A267" s="59">
        <v>28</v>
      </c>
      <c r="B267" s="60" t="s">
        <v>282</v>
      </c>
      <c r="C267" s="105">
        <v>624.20000000000005</v>
      </c>
      <c r="D267" s="62">
        <f t="shared" si="17"/>
        <v>13.857240000000001</v>
      </c>
      <c r="E267" s="63" t="s">
        <v>281</v>
      </c>
      <c r="F267" s="10" t="s">
        <v>94</v>
      </c>
      <c r="G267" s="64">
        <v>7</v>
      </c>
      <c r="H267" s="75">
        <v>0.97</v>
      </c>
      <c r="I267" s="66">
        <f t="shared" si="8"/>
        <v>6.79</v>
      </c>
      <c r="J267" s="67"/>
      <c r="K267" s="67"/>
      <c r="L267" s="67"/>
      <c r="M267" s="67"/>
      <c r="N267" s="67"/>
      <c r="O267" s="68"/>
      <c r="P267" s="68"/>
      <c r="Q267" s="69">
        <f>I267</f>
        <v>6.79</v>
      </c>
      <c r="R267" s="68"/>
      <c r="S267" s="67"/>
      <c r="T267" s="67"/>
      <c r="U267" s="67"/>
      <c r="V267" s="70">
        <f t="shared" si="18"/>
        <v>6.79</v>
      </c>
      <c r="W267" s="71">
        <f>D267-V267</f>
        <v>7.0672400000000009</v>
      </c>
      <c r="X267" s="72" t="str">
        <f t="shared" si="19"/>
        <v>НЕДОВЫПОЛНЕНИЕ</v>
      </c>
    </row>
    <row r="268" spans="1:24" s="73" customFormat="1" ht="6.75" customHeight="1">
      <c r="A268" s="59">
        <v>29</v>
      </c>
      <c r="B268" s="60" t="s">
        <v>283</v>
      </c>
      <c r="C268" s="105">
        <v>626.1</v>
      </c>
      <c r="D268" s="62">
        <f t="shared" si="17"/>
        <v>13.899420000000003</v>
      </c>
      <c r="E268" s="63" t="s">
        <v>284</v>
      </c>
      <c r="F268" s="10" t="s">
        <v>285</v>
      </c>
      <c r="G268" s="64">
        <v>1</v>
      </c>
      <c r="H268" s="75">
        <v>42</v>
      </c>
      <c r="I268" s="66">
        <f t="shared" si="8"/>
        <v>42</v>
      </c>
      <c r="J268" s="67"/>
      <c r="K268" s="67"/>
      <c r="L268" s="67"/>
      <c r="M268" s="67"/>
      <c r="N268" s="68"/>
      <c r="O268" s="68"/>
      <c r="P268" s="68"/>
      <c r="Q268" s="68"/>
      <c r="R268" s="69">
        <f>I268</f>
        <v>42</v>
      </c>
      <c r="S268" s="67"/>
      <c r="T268" s="67"/>
      <c r="U268" s="67"/>
      <c r="V268" s="70">
        <f>SUM(I268:I271)</f>
        <v>63.349999999999994</v>
      </c>
      <c r="W268" s="71">
        <f>D268-V268</f>
        <v>-49.450579999999988</v>
      </c>
      <c r="X268" s="72" t="str">
        <f t="shared" si="19"/>
        <v>ПЕРЕРАСХОД</v>
      </c>
    </row>
    <row r="269" spans="1:24" s="73" customFormat="1" ht="6.75" customHeight="1">
      <c r="A269" s="59"/>
      <c r="B269" s="63"/>
      <c r="C269" s="74"/>
      <c r="D269" s="67"/>
      <c r="E269" s="63" t="s">
        <v>286</v>
      </c>
      <c r="F269" s="10" t="s">
        <v>98</v>
      </c>
      <c r="G269" s="64">
        <v>16</v>
      </c>
      <c r="H269" s="75">
        <v>0.76</v>
      </c>
      <c r="I269" s="66">
        <f t="shared" si="8"/>
        <v>12.16</v>
      </c>
      <c r="J269" s="67"/>
      <c r="K269" s="67"/>
      <c r="L269" s="67"/>
      <c r="M269" s="67"/>
      <c r="N269" s="68"/>
      <c r="O269" s="68"/>
      <c r="P269" s="69">
        <f>I269</f>
        <v>12.16</v>
      </c>
      <c r="Q269" s="68"/>
      <c r="R269" s="68"/>
      <c r="S269" s="67"/>
      <c r="T269" s="67"/>
      <c r="U269" s="67"/>
      <c r="V269" s="76"/>
      <c r="W269" s="67"/>
      <c r="X269" s="67"/>
    </row>
    <row r="270" spans="1:24" s="73" customFormat="1" ht="6.75" customHeight="1">
      <c r="A270" s="59"/>
      <c r="B270" s="63"/>
      <c r="C270" s="74"/>
      <c r="D270" s="67"/>
      <c r="E270" s="63" t="s">
        <v>287</v>
      </c>
      <c r="F270" s="10" t="s">
        <v>173</v>
      </c>
      <c r="G270" s="64">
        <v>3</v>
      </c>
      <c r="H270" s="75">
        <v>0.8</v>
      </c>
      <c r="I270" s="66">
        <f t="shared" si="8"/>
        <v>2.4000000000000004</v>
      </c>
      <c r="J270" s="67"/>
      <c r="K270" s="67"/>
      <c r="L270" s="67"/>
      <c r="M270" s="67"/>
      <c r="O270" s="69">
        <f>I270</f>
        <v>2.4000000000000004</v>
      </c>
      <c r="P270" s="68"/>
      <c r="Q270" s="68"/>
      <c r="R270" s="68"/>
      <c r="S270" s="67"/>
      <c r="T270" s="67"/>
      <c r="U270" s="67"/>
      <c r="V270" s="76"/>
      <c r="W270" s="67"/>
      <c r="X270" s="67"/>
    </row>
    <row r="271" spans="1:24" s="73" customFormat="1" ht="6.75" customHeight="1">
      <c r="A271" s="59"/>
      <c r="B271" s="63"/>
      <c r="C271" s="74"/>
      <c r="D271" s="67"/>
      <c r="E271" s="63" t="s">
        <v>288</v>
      </c>
      <c r="F271" s="10" t="s">
        <v>94</v>
      </c>
      <c r="G271" s="64">
        <v>7</v>
      </c>
      <c r="H271" s="75">
        <v>0.97</v>
      </c>
      <c r="I271" s="66">
        <f t="shared" si="8"/>
        <v>6.79</v>
      </c>
      <c r="J271" s="67"/>
      <c r="K271" s="67"/>
      <c r="L271" s="67"/>
      <c r="M271" s="67"/>
      <c r="O271" s="69">
        <f>I271</f>
        <v>6.79</v>
      </c>
      <c r="P271" s="68"/>
      <c r="Q271" s="68"/>
      <c r="R271" s="68"/>
      <c r="S271" s="67"/>
      <c r="T271" s="67"/>
      <c r="U271" s="67"/>
      <c r="V271" s="76"/>
      <c r="W271" s="67"/>
      <c r="X271" s="67"/>
    </row>
    <row r="272" spans="1:24" s="73" customFormat="1" ht="6.75" customHeight="1">
      <c r="A272" s="59">
        <v>30</v>
      </c>
      <c r="B272" s="60" t="s">
        <v>289</v>
      </c>
      <c r="C272" s="61">
        <v>2680.1</v>
      </c>
      <c r="D272" s="62">
        <f>(C272*1.85*12)/1000</f>
        <v>59.498220000000003</v>
      </c>
      <c r="E272" s="63" t="s">
        <v>290</v>
      </c>
      <c r="F272" s="10" t="s">
        <v>285</v>
      </c>
      <c r="G272" s="64">
        <v>2</v>
      </c>
      <c r="H272" s="75">
        <v>120</v>
      </c>
      <c r="I272" s="66">
        <f t="shared" si="8"/>
        <v>240</v>
      </c>
      <c r="J272" s="67"/>
      <c r="K272" s="67"/>
      <c r="L272" s="67"/>
      <c r="M272" s="67"/>
      <c r="N272" s="68"/>
      <c r="O272" s="68"/>
      <c r="P272" s="68"/>
      <c r="Q272" s="68"/>
      <c r="R272" s="68"/>
      <c r="S272" s="69">
        <f>I272</f>
        <v>240</v>
      </c>
      <c r="T272" s="67"/>
      <c r="U272" s="67"/>
      <c r="V272" s="70">
        <f>SUM(I272:I275)</f>
        <v>274.14400000000001</v>
      </c>
      <c r="W272" s="71">
        <f>D272-V272</f>
        <v>-214.64578</v>
      </c>
      <c r="X272" s="72" t="str">
        <f>IF(W272&gt;0,"НЕДОВЫПОЛНЕНИЕ",IF(W272&lt;0,"ПЕРЕРАСХОД"))</f>
        <v>ПЕРЕРАСХОД</v>
      </c>
    </row>
    <row r="273" spans="1:24" s="73" customFormat="1" ht="6.75" customHeight="1">
      <c r="A273" s="59"/>
      <c r="B273" s="63"/>
      <c r="C273" s="74"/>
      <c r="D273" s="67"/>
      <c r="E273" s="63" t="s">
        <v>291</v>
      </c>
      <c r="F273" s="10" t="s">
        <v>151</v>
      </c>
      <c r="G273" s="64">
        <v>2</v>
      </c>
      <c r="H273" s="75">
        <v>9</v>
      </c>
      <c r="I273" s="66">
        <f t="shared" si="8"/>
        <v>18</v>
      </c>
      <c r="J273" s="67"/>
      <c r="K273" s="67"/>
      <c r="L273" s="67"/>
      <c r="N273" s="69">
        <f>I273</f>
        <v>18</v>
      </c>
      <c r="O273" s="68"/>
      <c r="P273" s="68"/>
      <c r="Q273" s="68"/>
      <c r="R273" s="68"/>
      <c r="S273" s="67"/>
      <c r="T273" s="67"/>
      <c r="U273" s="67"/>
      <c r="V273" s="76"/>
      <c r="W273" s="67"/>
      <c r="X273" s="67"/>
    </row>
    <row r="274" spans="1:24" s="73" customFormat="1" ht="6.75" customHeight="1">
      <c r="A274" s="59"/>
      <c r="B274" s="63"/>
      <c r="C274" s="74"/>
      <c r="D274" s="67"/>
      <c r="E274" s="63" t="s">
        <v>198</v>
      </c>
      <c r="F274" s="10" t="s">
        <v>132</v>
      </c>
      <c r="G274" s="64">
        <v>4</v>
      </c>
      <c r="H274" s="75">
        <v>0.76</v>
      </c>
      <c r="I274" s="66">
        <f t="shared" si="8"/>
        <v>3.04</v>
      </c>
      <c r="J274" s="67"/>
      <c r="K274" s="67"/>
      <c r="L274" s="67"/>
      <c r="M274" s="67"/>
      <c r="N274" s="69">
        <f>I274</f>
        <v>3.04</v>
      </c>
      <c r="O274" s="68"/>
      <c r="P274" s="68"/>
      <c r="Q274" s="68"/>
      <c r="R274" s="68"/>
      <c r="S274" s="67"/>
      <c r="T274" s="67"/>
      <c r="U274" s="67"/>
      <c r="V274" s="76"/>
      <c r="W274" s="67"/>
      <c r="X274" s="67"/>
    </row>
    <row r="275" spans="1:24" s="73" customFormat="1" ht="6.75" customHeight="1">
      <c r="A275" s="59"/>
      <c r="B275" s="63"/>
      <c r="C275" s="74"/>
      <c r="D275" s="67"/>
      <c r="E275" s="63" t="s">
        <v>277</v>
      </c>
      <c r="F275" s="10" t="s">
        <v>292</v>
      </c>
      <c r="G275" s="64">
        <v>100.8</v>
      </c>
      <c r="H275" s="75">
        <v>0.13</v>
      </c>
      <c r="I275" s="66">
        <f t="shared" si="8"/>
        <v>13.103999999999999</v>
      </c>
      <c r="J275" s="67"/>
      <c r="K275" s="67"/>
      <c r="L275" s="67"/>
      <c r="M275" s="67"/>
      <c r="N275" s="69">
        <f>I275</f>
        <v>13.103999999999999</v>
      </c>
      <c r="O275" s="68"/>
      <c r="P275" s="68"/>
      <c r="Q275" s="68"/>
      <c r="R275" s="68"/>
      <c r="S275" s="67"/>
      <c r="T275" s="67"/>
      <c r="U275" s="67"/>
      <c r="V275" s="76"/>
      <c r="W275" s="67"/>
      <c r="X275" s="67"/>
    </row>
    <row r="276" spans="1:24" s="73" customFormat="1" ht="6.75" customHeight="1">
      <c r="A276" s="59">
        <v>31</v>
      </c>
      <c r="B276" s="60" t="s">
        <v>293</v>
      </c>
      <c r="C276" s="61">
        <v>3256.9</v>
      </c>
      <c r="D276" s="62">
        <f>(C276*1.85*12)/1000</f>
        <v>72.303180000000012</v>
      </c>
      <c r="E276" s="63" t="s">
        <v>294</v>
      </c>
      <c r="F276" s="10" t="s">
        <v>295</v>
      </c>
      <c r="G276" s="64">
        <v>3</v>
      </c>
      <c r="H276" s="75">
        <v>15</v>
      </c>
      <c r="I276" s="66">
        <f t="shared" si="8"/>
        <v>45</v>
      </c>
      <c r="J276" s="67"/>
      <c r="K276" s="67"/>
      <c r="L276" s="67"/>
      <c r="M276" s="67"/>
      <c r="N276" s="68"/>
      <c r="O276" s="69">
        <f>I276</f>
        <v>45</v>
      </c>
      <c r="P276" s="68"/>
      <c r="Q276" s="68"/>
      <c r="R276" s="68"/>
      <c r="S276" s="67"/>
      <c r="T276" s="67"/>
      <c r="U276" s="67"/>
      <c r="V276" s="70">
        <f>SUM(I276:I277)</f>
        <v>195</v>
      </c>
      <c r="W276" s="71">
        <f>D276-V276</f>
        <v>-122.69681999999999</v>
      </c>
      <c r="X276" s="72" t="str">
        <f>IF(W276&gt;0,"НЕДОВЫПОЛНЕНИЕ",IF(W276&lt;0,"ПЕРЕРАСХОД"))</f>
        <v>ПЕРЕРАСХОД</v>
      </c>
    </row>
    <row r="277" spans="1:24" s="73" customFormat="1" ht="6.75" customHeight="1">
      <c r="A277" s="59"/>
      <c r="B277" s="63"/>
      <c r="C277" s="74"/>
      <c r="D277" s="67"/>
      <c r="E277" s="63" t="s">
        <v>296</v>
      </c>
      <c r="F277" s="98" t="s">
        <v>297</v>
      </c>
      <c r="G277" s="99">
        <v>1</v>
      </c>
      <c r="H277" s="75">
        <v>150</v>
      </c>
      <c r="I277" s="66">
        <f t="shared" si="8"/>
        <v>150</v>
      </c>
      <c r="J277" s="67"/>
      <c r="K277" s="67"/>
      <c r="L277" s="67"/>
      <c r="M277" s="67"/>
      <c r="N277" s="68"/>
      <c r="O277" s="68"/>
      <c r="P277" s="68"/>
      <c r="Q277" s="68"/>
      <c r="R277" s="68"/>
      <c r="S277" s="69">
        <f>I277</f>
        <v>150</v>
      </c>
      <c r="T277" s="67"/>
      <c r="U277" s="67"/>
      <c r="V277" s="76"/>
      <c r="W277" s="67"/>
      <c r="X277" s="67"/>
    </row>
    <row r="278" spans="1:24" s="73" customFormat="1" ht="6.75" customHeight="1">
      <c r="A278" s="59">
        <v>32</v>
      </c>
      <c r="B278" s="60" t="s">
        <v>298</v>
      </c>
      <c r="C278" s="61">
        <v>8050.5</v>
      </c>
      <c r="D278" s="62">
        <f>(C278*1.85*12)/1000</f>
        <v>178.72110000000001</v>
      </c>
      <c r="E278" s="63" t="s">
        <v>266</v>
      </c>
      <c r="F278" s="10" t="s">
        <v>102</v>
      </c>
      <c r="G278" s="64">
        <v>14</v>
      </c>
      <c r="H278" s="75">
        <v>1.2</v>
      </c>
      <c r="I278" s="66">
        <f t="shared" si="8"/>
        <v>16.8</v>
      </c>
      <c r="J278" s="67"/>
      <c r="K278" s="67"/>
      <c r="L278" s="67"/>
      <c r="N278" s="69">
        <f>I278</f>
        <v>16.8</v>
      </c>
      <c r="O278" s="68"/>
      <c r="P278" s="68"/>
      <c r="Q278" s="68"/>
      <c r="R278" s="68"/>
      <c r="S278" s="67"/>
      <c r="T278" s="67"/>
      <c r="U278" s="67"/>
      <c r="V278" s="70">
        <f>SUM(I278:I279)</f>
        <v>226.8</v>
      </c>
      <c r="W278" s="71">
        <f>D278-V278</f>
        <v>-48.078900000000004</v>
      </c>
      <c r="X278" s="72" t="str">
        <f>IF(W278&gt;0,"НЕДОВЫПОЛНЕНИЕ",IF(W278&lt;0,"ПЕРЕРАСХОД"))</f>
        <v>ПЕРЕРАСХОД</v>
      </c>
    </row>
    <row r="279" spans="1:24" s="73" customFormat="1" ht="6.75" customHeight="1">
      <c r="A279" s="59"/>
      <c r="B279" s="63"/>
      <c r="C279" s="74"/>
      <c r="D279" s="67"/>
      <c r="E279" s="63" t="s">
        <v>299</v>
      </c>
      <c r="F279" s="10" t="s">
        <v>100</v>
      </c>
      <c r="G279" s="64">
        <v>1</v>
      </c>
      <c r="H279" s="75">
        <v>210</v>
      </c>
      <c r="I279" s="66">
        <f t="shared" si="8"/>
        <v>210</v>
      </c>
      <c r="J279" s="67"/>
      <c r="K279" s="67"/>
      <c r="L279" s="67"/>
      <c r="M279" s="67"/>
      <c r="N279" s="68"/>
      <c r="O279" s="68"/>
      <c r="P279" s="68"/>
      <c r="Q279" s="68"/>
      <c r="R279" s="68"/>
      <c r="S279" s="67"/>
      <c r="T279" s="69">
        <f>I279</f>
        <v>210</v>
      </c>
      <c r="U279" s="67"/>
      <c r="V279" s="76"/>
      <c r="W279" s="67"/>
      <c r="X279" s="67"/>
    </row>
    <row r="280" spans="1:24" s="73" customFormat="1" ht="6.75" customHeight="1">
      <c r="A280" s="59"/>
      <c r="B280" s="63"/>
      <c r="C280" s="74"/>
      <c r="D280" s="67"/>
      <c r="E280" s="63" t="s">
        <v>300</v>
      </c>
      <c r="F280" s="10"/>
      <c r="G280" s="64">
        <v>40</v>
      </c>
      <c r="H280" s="75"/>
      <c r="I280" s="66"/>
      <c r="J280" s="67"/>
      <c r="K280" s="67"/>
      <c r="L280" s="67"/>
      <c r="M280" s="67"/>
      <c r="N280" s="68"/>
      <c r="O280" s="69"/>
      <c r="P280" s="68"/>
      <c r="Q280" s="68"/>
      <c r="R280" s="68"/>
      <c r="S280" s="67"/>
      <c r="T280" s="67"/>
      <c r="U280" s="67"/>
      <c r="V280" s="76"/>
      <c r="W280" s="67"/>
      <c r="X280" s="67"/>
    </row>
    <row r="281" spans="1:24" s="73" customFormat="1" ht="6.75" customHeight="1">
      <c r="A281" s="59"/>
      <c r="B281" s="63"/>
      <c r="C281" s="74"/>
      <c r="D281" s="67"/>
      <c r="E281" s="80" t="s">
        <v>109</v>
      </c>
      <c r="F281" s="81" t="s">
        <v>110</v>
      </c>
      <c r="G281" s="82">
        <v>1</v>
      </c>
      <c r="H281" s="83">
        <v>15</v>
      </c>
      <c r="I281" s="84">
        <f t="shared" ref="I281:I284" si="20">G281*H281</f>
        <v>15</v>
      </c>
      <c r="J281" s="67"/>
      <c r="K281" s="67"/>
      <c r="L281" s="67"/>
      <c r="M281" s="67"/>
      <c r="N281" s="68"/>
      <c r="O281" s="69"/>
      <c r="P281" s="68"/>
      <c r="Q281" s="68"/>
      <c r="R281" s="68"/>
      <c r="S281" s="67"/>
      <c r="T281" s="67"/>
      <c r="U281" s="67"/>
      <c r="V281" s="76"/>
      <c r="W281" s="67"/>
      <c r="X281" s="67"/>
    </row>
    <row r="282" spans="1:24" s="73" customFormat="1" ht="6.75" customHeight="1">
      <c r="A282" s="59"/>
      <c r="B282" s="63"/>
      <c r="C282" s="74"/>
      <c r="D282" s="67"/>
      <c r="E282" s="80" t="s">
        <v>111</v>
      </c>
      <c r="F282" s="81" t="s">
        <v>110</v>
      </c>
      <c r="G282" s="82">
        <v>1</v>
      </c>
      <c r="H282" s="83">
        <v>15</v>
      </c>
      <c r="I282" s="84">
        <f t="shared" si="20"/>
        <v>15</v>
      </c>
      <c r="J282" s="67"/>
      <c r="K282" s="67"/>
      <c r="L282" s="67"/>
      <c r="M282" s="67"/>
      <c r="N282" s="68"/>
      <c r="O282" s="69"/>
      <c r="P282" s="68"/>
      <c r="Q282" s="68"/>
      <c r="R282" s="68"/>
      <c r="S282" s="67"/>
      <c r="T282" s="67"/>
      <c r="U282" s="67"/>
      <c r="V282" s="76"/>
      <c r="W282" s="67"/>
      <c r="X282" s="67"/>
    </row>
    <row r="283" spans="1:24" s="73" customFormat="1" ht="6.75" customHeight="1">
      <c r="A283" s="59"/>
      <c r="B283" s="63"/>
      <c r="C283" s="74"/>
      <c r="D283" s="67"/>
      <c r="E283" s="80" t="s">
        <v>112</v>
      </c>
      <c r="F283" s="81" t="s">
        <v>110</v>
      </c>
      <c r="G283" s="82">
        <v>1</v>
      </c>
      <c r="H283" s="83">
        <v>15</v>
      </c>
      <c r="I283" s="84">
        <f t="shared" si="20"/>
        <v>15</v>
      </c>
      <c r="J283" s="67"/>
      <c r="K283" s="67"/>
      <c r="L283" s="67"/>
      <c r="M283" s="67"/>
      <c r="N283" s="68"/>
      <c r="O283" s="69"/>
      <c r="P283" s="68"/>
      <c r="Q283" s="68"/>
      <c r="R283" s="68"/>
      <c r="S283" s="67"/>
      <c r="T283" s="67"/>
      <c r="U283" s="67"/>
      <c r="V283" s="76"/>
      <c r="W283" s="67"/>
      <c r="X283" s="67"/>
    </row>
    <row r="284" spans="1:24" s="73" customFormat="1" ht="6.75" customHeight="1">
      <c r="A284" s="59"/>
      <c r="B284" s="63"/>
      <c r="C284" s="74"/>
      <c r="D284" s="67"/>
      <c r="E284" s="80" t="s">
        <v>113</v>
      </c>
      <c r="F284" s="81" t="s">
        <v>110</v>
      </c>
      <c r="G284" s="82">
        <v>1</v>
      </c>
      <c r="H284" s="83">
        <v>15</v>
      </c>
      <c r="I284" s="84">
        <f t="shared" si="20"/>
        <v>15</v>
      </c>
      <c r="J284" s="67"/>
      <c r="K284" s="67"/>
      <c r="L284" s="67"/>
      <c r="M284" s="67"/>
      <c r="N284" s="68"/>
      <c r="O284" s="69"/>
      <c r="P284" s="68"/>
      <c r="Q284" s="68"/>
      <c r="R284" s="68"/>
      <c r="S284" s="67"/>
      <c r="T284" s="67"/>
      <c r="U284" s="67"/>
      <c r="V284" s="76"/>
      <c r="W284" s="67"/>
      <c r="X284" s="67"/>
    </row>
    <row r="285" spans="1:24" s="73" customFormat="1" ht="6.75" customHeight="1">
      <c r="A285" s="59"/>
      <c r="B285" s="63"/>
      <c r="C285" s="74"/>
      <c r="D285" s="67"/>
      <c r="E285" s="63" t="s">
        <v>301</v>
      </c>
      <c r="F285" s="10"/>
      <c r="G285" s="64">
        <v>40</v>
      </c>
      <c r="H285" s="75"/>
      <c r="I285" s="66"/>
      <c r="J285" s="67"/>
      <c r="K285" s="67"/>
      <c r="L285" s="67"/>
      <c r="M285" s="67"/>
      <c r="N285" s="69"/>
      <c r="P285" s="68"/>
      <c r="Q285" s="68"/>
      <c r="R285" s="68"/>
      <c r="S285" s="67"/>
      <c r="T285" s="67"/>
      <c r="U285" s="67"/>
      <c r="V285" s="76"/>
      <c r="W285" s="67"/>
      <c r="X285" s="67"/>
    </row>
    <row r="286" spans="1:24" s="73" customFormat="1" ht="6.75" customHeight="1">
      <c r="A286" s="59">
        <v>33</v>
      </c>
      <c r="B286" s="60" t="s">
        <v>302</v>
      </c>
      <c r="C286" s="61">
        <v>7745.7</v>
      </c>
      <c r="D286" s="62">
        <f>(C286*1.85*12)/1000</f>
        <v>171.95454000000001</v>
      </c>
      <c r="E286" s="63" t="s">
        <v>303</v>
      </c>
      <c r="F286" s="10" t="s">
        <v>304</v>
      </c>
      <c r="G286" s="64">
        <v>4</v>
      </c>
      <c r="H286" s="75">
        <v>16</v>
      </c>
      <c r="I286" s="66">
        <f t="shared" ref="I286:I352" si="21">G286*H286</f>
        <v>64</v>
      </c>
      <c r="J286" s="67"/>
      <c r="K286" s="67"/>
      <c r="L286" s="67"/>
      <c r="M286" s="67"/>
      <c r="N286" s="68"/>
      <c r="O286" s="68"/>
      <c r="P286" s="68"/>
      <c r="Q286" s="69">
        <f>I286</f>
        <v>64</v>
      </c>
      <c r="R286" s="68"/>
      <c r="S286" s="67"/>
      <c r="T286" s="67"/>
      <c r="U286" s="67"/>
      <c r="V286" s="70">
        <f>SUM(I286:I290)</f>
        <v>96.8</v>
      </c>
      <c r="W286" s="71">
        <f>D286-V286</f>
        <v>75.154540000000011</v>
      </c>
      <c r="X286" s="72" t="str">
        <f>IF(W286&gt;0,"НЕДОВЫПОЛНЕНИЕ",IF(W286&lt;0,"ПЕРЕРАСХОД"))</f>
        <v>НЕДОВЫПОЛНЕНИЕ</v>
      </c>
    </row>
    <row r="287" spans="1:24" s="73" customFormat="1" ht="6.75" customHeight="1">
      <c r="A287" s="59"/>
      <c r="B287" s="63"/>
      <c r="C287" s="74"/>
      <c r="D287" s="67"/>
      <c r="E287" s="63" t="s">
        <v>305</v>
      </c>
      <c r="F287" s="10" t="s">
        <v>98</v>
      </c>
      <c r="G287" s="64">
        <v>8</v>
      </c>
      <c r="H287" s="75">
        <v>0.82</v>
      </c>
      <c r="I287" s="66">
        <f t="shared" si="21"/>
        <v>6.56</v>
      </c>
      <c r="J287" s="67"/>
      <c r="K287" s="67"/>
      <c r="L287" s="67"/>
      <c r="M287" s="67"/>
      <c r="N287" s="68"/>
      <c r="O287" s="68"/>
      <c r="P287" s="68"/>
      <c r="Q287" s="69">
        <f>I287</f>
        <v>6.56</v>
      </c>
      <c r="R287" s="68"/>
      <c r="S287" s="67"/>
      <c r="T287" s="67"/>
      <c r="U287" s="67"/>
      <c r="V287" s="76"/>
      <c r="W287" s="67"/>
      <c r="X287" s="67"/>
    </row>
    <row r="288" spans="1:24" s="73" customFormat="1" ht="6.75" customHeight="1">
      <c r="A288" s="59"/>
      <c r="B288" s="63"/>
      <c r="C288" s="74"/>
      <c r="D288" s="67"/>
      <c r="E288" s="63" t="s">
        <v>266</v>
      </c>
      <c r="F288" s="10" t="s">
        <v>132</v>
      </c>
      <c r="G288" s="64">
        <v>14</v>
      </c>
      <c r="H288" s="75">
        <v>0.76</v>
      </c>
      <c r="I288" s="66">
        <f t="shared" si="21"/>
        <v>10.64</v>
      </c>
      <c r="J288" s="67"/>
      <c r="K288" s="67"/>
      <c r="L288" s="67"/>
      <c r="N288" s="68"/>
      <c r="O288" s="69">
        <f>I288</f>
        <v>10.64</v>
      </c>
      <c r="P288" s="68"/>
      <c r="Q288" s="68"/>
      <c r="R288" s="68"/>
      <c r="S288" s="67"/>
      <c r="T288" s="67"/>
      <c r="U288" s="67"/>
      <c r="V288" s="76"/>
      <c r="W288" s="67"/>
      <c r="X288" s="67"/>
    </row>
    <row r="289" spans="1:24" s="73" customFormat="1" ht="6.75" customHeight="1">
      <c r="A289" s="59"/>
      <c r="B289" s="63"/>
      <c r="C289" s="74"/>
      <c r="D289" s="67"/>
      <c r="E289" s="63" t="s">
        <v>306</v>
      </c>
      <c r="F289" s="10" t="s">
        <v>151</v>
      </c>
      <c r="G289" s="64">
        <v>5</v>
      </c>
      <c r="H289" s="75">
        <v>2</v>
      </c>
      <c r="I289" s="66">
        <f t="shared" si="21"/>
        <v>10</v>
      </c>
      <c r="J289" s="67"/>
      <c r="K289" s="67"/>
      <c r="L289" s="67"/>
      <c r="M289" s="67"/>
      <c r="N289" s="68"/>
      <c r="O289" s="68"/>
      <c r="P289" s="69">
        <f>I289</f>
        <v>10</v>
      </c>
      <c r="Q289" s="68"/>
      <c r="R289" s="68"/>
      <c r="S289" s="67"/>
      <c r="T289" s="67"/>
      <c r="U289" s="67"/>
      <c r="V289" s="76"/>
      <c r="W289" s="67"/>
      <c r="X289" s="67"/>
    </row>
    <row r="290" spans="1:24" s="73" customFormat="1" ht="6.75" customHeight="1">
      <c r="A290" s="59"/>
      <c r="B290" s="63"/>
      <c r="C290" s="74"/>
      <c r="D290" s="67"/>
      <c r="E290" s="63" t="s">
        <v>307</v>
      </c>
      <c r="F290" s="10" t="s">
        <v>173</v>
      </c>
      <c r="G290" s="64">
        <v>7</v>
      </c>
      <c r="H290" s="75">
        <v>0.8</v>
      </c>
      <c r="I290" s="66">
        <f t="shared" si="21"/>
        <v>5.6000000000000005</v>
      </c>
      <c r="J290" s="67"/>
      <c r="K290" s="67"/>
      <c r="L290" s="69">
        <f>I290</f>
        <v>5.6000000000000005</v>
      </c>
      <c r="M290" s="67"/>
      <c r="N290" s="68"/>
      <c r="O290" s="68"/>
      <c r="P290" s="68"/>
      <c r="Q290" s="67"/>
      <c r="R290" s="68"/>
      <c r="S290" s="67"/>
      <c r="T290" s="67"/>
      <c r="U290" s="67"/>
      <c r="V290" s="76"/>
      <c r="W290" s="67"/>
      <c r="X290" s="67"/>
    </row>
    <row r="291" spans="1:24" s="73" customFormat="1" ht="6.75" customHeight="1">
      <c r="A291" s="59"/>
      <c r="B291" s="63"/>
      <c r="C291" s="74"/>
      <c r="D291" s="67"/>
      <c r="E291" s="80" t="s">
        <v>109</v>
      </c>
      <c r="F291" s="81" t="s">
        <v>110</v>
      </c>
      <c r="G291" s="82">
        <v>1</v>
      </c>
      <c r="H291" s="83">
        <v>15</v>
      </c>
      <c r="I291" s="84">
        <f t="shared" si="21"/>
        <v>15</v>
      </c>
      <c r="J291" s="67"/>
      <c r="K291" s="67"/>
      <c r="L291" s="67"/>
      <c r="M291" s="67"/>
      <c r="N291" s="68"/>
      <c r="O291" s="68"/>
      <c r="P291" s="68"/>
      <c r="Q291" s="67"/>
      <c r="R291" s="69"/>
      <c r="S291" s="67"/>
      <c r="T291" s="67"/>
      <c r="U291" s="67"/>
      <c r="V291" s="76"/>
      <c r="W291" s="67"/>
      <c r="X291" s="67"/>
    </row>
    <row r="292" spans="1:24" s="73" customFormat="1" ht="6.75" customHeight="1">
      <c r="A292" s="59"/>
      <c r="B292" s="63"/>
      <c r="C292" s="74"/>
      <c r="D292" s="67"/>
      <c r="E292" s="80" t="s">
        <v>111</v>
      </c>
      <c r="F292" s="81" t="s">
        <v>110</v>
      </c>
      <c r="G292" s="82">
        <v>1</v>
      </c>
      <c r="H292" s="83">
        <v>15</v>
      </c>
      <c r="I292" s="84">
        <f t="shared" si="21"/>
        <v>15</v>
      </c>
      <c r="J292" s="67"/>
      <c r="K292" s="67"/>
      <c r="L292" s="67"/>
      <c r="M292" s="67"/>
      <c r="N292" s="68"/>
      <c r="O292" s="68"/>
      <c r="P292" s="68"/>
      <c r="Q292" s="67"/>
      <c r="R292" s="69"/>
      <c r="S292" s="67"/>
      <c r="T292" s="67"/>
      <c r="U292" s="67"/>
      <c r="V292" s="76"/>
      <c r="W292" s="67"/>
      <c r="X292" s="67"/>
    </row>
    <row r="293" spans="1:24" s="73" customFormat="1" ht="6.75" customHeight="1">
      <c r="A293" s="59"/>
      <c r="B293" s="63"/>
      <c r="C293" s="74"/>
      <c r="D293" s="67"/>
      <c r="E293" s="80" t="s">
        <v>112</v>
      </c>
      <c r="F293" s="81" t="s">
        <v>110</v>
      </c>
      <c r="G293" s="82">
        <v>1</v>
      </c>
      <c r="H293" s="83">
        <v>15</v>
      </c>
      <c r="I293" s="84">
        <f t="shared" si="21"/>
        <v>15</v>
      </c>
      <c r="J293" s="67"/>
      <c r="K293" s="67"/>
      <c r="L293" s="67"/>
      <c r="M293" s="67"/>
      <c r="N293" s="68"/>
      <c r="O293" s="68"/>
      <c r="P293" s="68"/>
      <c r="Q293" s="67"/>
      <c r="R293" s="69"/>
      <c r="S293" s="67"/>
      <c r="T293" s="67"/>
      <c r="U293" s="67"/>
      <c r="V293" s="76"/>
      <c r="W293" s="67"/>
      <c r="X293" s="67"/>
    </row>
    <row r="294" spans="1:24" s="73" customFormat="1" ht="6.75" customHeight="1">
      <c r="A294" s="59"/>
      <c r="B294" s="63"/>
      <c r="C294" s="74"/>
      <c r="D294" s="67"/>
      <c r="E294" s="80" t="s">
        <v>113</v>
      </c>
      <c r="F294" s="81" t="s">
        <v>110</v>
      </c>
      <c r="G294" s="82">
        <v>1</v>
      </c>
      <c r="H294" s="83">
        <v>15</v>
      </c>
      <c r="I294" s="84">
        <f t="shared" si="21"/>
        <v>15</v>
      </c>
      <c r="J294" s="67"/>
      <c r="K294" s="67"/>
      <c r="L294" s="67"/>
      <c r="M294" s="67"/>
      <c r="N294" s="68"/>
      <c r="O294" s="68"/>
      <c r="P294" s="68"/>
      <c r="Q294" s="67"/>
      <c r="R294" s="69"/>
      <c r="S294" s="67"/>
      <c r="T294" s="67"/>
      <c r="U294" s="67"/>
      <c r="V294" s="76"/>
      <c r="W294" s="67"/>
      <c r="X294" s="67"/>
    </row>
    <row r="295" spans="1:24" s="73" customFormat="1" ht="6.75" customHeight="1">
      <c r="A295" s="59"/>
      <c r="B295" s="63"/>
      <c r="C295" s="74"/>
      <c r="D295" s="67"/>
      <c r="E295" s="63" t="s">
        <v>301</v>
      </c>
      <c r="F295" s="10"/>
      <c r="G295" s="64">
        <v>40</v>
      </c>
      <c r="H295" s="75"/>
      <c r="I295" s="66"/>
      <c r="J295" s="67"/>
      <c r="K295" s="67"/>
      <c r="L295" s="67"/>
      <c r="M295" s="67"/>
      <c r="N295" s="68"/>
      <c r="O295" s="68"/>
      <c r="P295" s="68"/>
      <c r="Q295" s="67"/>
      <c r="R295" s="69"/>
      <c r="S295" s="67"/>
      <c r="T295" s="67"/>
      <c r="U295" s="67"/>
      <c r="V295" s="76"/>
      <c r="W295" s="67"/>
      <c r="X295" s="67"/>
    </row>
    <row r="296" spans="1:24" s="73" customFormat="1" ht="6.75" customHeight="1">
      <c r="A296" s="59">
        <v>34</v>
      </c>
      <c r="B296" s="60" t="s">
        <v>308</v>
      </c>
      <c r="C296" s="61">
        <v>5475.4</v>
      </c>
      <c r="D296" s="62">
        <f t="shared" ref="D296:D299" si="22">(C296*1.85*12)/1000</f>
        <v>121.55388000000001</v>
      </c>
      <c r="E296" s="63" t="s">
        <v>309</v>
      </c>
      <c r="F296" s="10" t="s">
        <v>132</v>
      </c>
      <c r="G296" s="64">
        <v>4</v>
      </c>
      <c r="H296" s="75">
        <v>0.76</v>
      </c>
      <c r="I296" s="66">
        <f t="shared" si="21"/>
        <v>3.04</v>
      </c>
      <c r="J296" s="67"/>
      <c r="K296" s="67"/>
      <c r="L296" s="67"/>
      <c r="M296" s="67"/>
      <c r="N296" s="69">
        <f>I296</f>
        <v>3.04</v>
      </c>
      <c r="O296" s="68"/>
      <c r="P296" s="68"/>
      <c r="Q296" s="68"/>
      <c r="R296" s="68"/>
      <c r="S296" s="67"/>
      <c r="T296" s="67"/>
      <c r="U296" s="67"/>
      <c r="V296" s="70">
        <f>SUM(I296:I297)</f>
        <v>18.04</v>
      </c>
      <c r="W296" s="71">
        <f>D296-V296</f>
        <v>103.51388</v>
      </c>
      <c r="X296" s="72" t="str">
        <f t="shared" ref="X296:X299" si="23">IF(W296&gt;0,"НЕДОВЫПОЛНЕНИЕ",IF(W296&lt;0,"ПЕРЕРАСХОД"))</f>
        <v>НЕДОВЫПОЛНЕНИЕ</v>
      </c>
    </row>
    <row r="297" spans="1:24" s="73" customFormat="1" ht="6.75" customHeight="1">
      <c r="A297" s="59"/>
      <c r="B297" s="78"/>
      <c r="C297" s="79"/>
      <c r="D297" s="62"/>
      <c r="E297" s="80" t="s">
        <v>130</v>
      </c>
      <c r="F297" s="81" t="s">
        <v>110</v>
      </c>
      <c r="G297" s="82">
        <v>1</v>
      </c>
      <c r="H297" s="83">
        <v>15</v>
      </c>
      <c r="I297" s="84">
        <f t="shared" si="21"/>
        <v>15</v>
      </c>
      <c r="J297" s="67"/>
      <c r="K297" s="67"/>
      <c r="L297" s="67"/>
      <c r="M297" s="67"/>
      <c r="N297" s="69">
        <f>I297</f>
        <v>15</v>
      </c>
      <c r="O297" s="68"/>
      <c r="P297" s="68"/>
      <c r="Q297" s="68"/>
      <c r="R297" s="68"/>
      <c r="S297" s="67"/>
      <c r="T297" s="67"/>
      <c r="U297" s="67"/>
      <c r="V297" s="70"/>
      <c r="W297" s="71"/>
      <c r="X297" s="72"/>
    </row>
    <row r="298" spans="1:24" s="73" customFormat="1" ht="6.75" customHeight="1">
      <c r="A298" s="59"/>
      <c r="B298" s="78"/>
      <c r="C298" s="79"/>
      <c r="D298" s="62"/>
      <c r="E298" s="85" t="s">
        <v>310</v>
      </c>
      <c r="F298" s="91"/>
      <c r="G298" s="86">
        <v>80</v>
      </c>
      <c r="H298" s="87"/>
      <c r="I298" s="88"/>
      <c r="J298" s="67"/>
      <c r="K298" s="67"/>
      <c r="L298" s="67"/>
      <c r="M298" s="67"/>
      <c r="N298" s="67"/>
      <c r="O298" s="69"/>
      <c r="P298" s="68"/>
      <c r="Q298" s="68"/>
      <c r="R298" s="68"/>
      <c r="S298" s="67"/>
      <c r="T298" s="67"/>
      <c r="U298" s="67"/>
      <c r="V298" s="70"/>
      <c r="W298" s="71"/>
      <c r="X298" s="72"/>
    </row>
    <row r="299" spans="1:24" s="73" customFormat="1" ht="6.75" customHeight="1">
      <c r="A299" s="59">
        <v>35</v>
      </c>
      <c r="B299" s="60" t="s">
        <v>311</v>
      </c>
      <c r="C299" s="61">
        <v>5527.5</v>
      </c>
      <c r="D299" s="62">
        <f t="shared" si="22"/>
        <v>122.7105</v>
      </c>
      <c r="E299" s="63" t="s">
        <v>218</v>
      </c>
      <c r="F299" s="10" t="s">
        <v>132</v>
      </c>
      <c r="G299" s="64">
        <v>8</v>
      </c>
      <c r="H299" s="75">
        <v>0.76</v>
      </c>
      <c r="I299" s="66">
        <f t="shared" si="21"/>
        <v>6.08</v>
      </c>
      <c r="J299" s="67"/>
      <c r="K299" s="67"/>
      <c r="L299" s="67"/>
      <c r="M299" s="67"/>
      <c r="N299" s="68"/>
      <c r="O299" s="68"/>
      <c r="P299" s="68"/>
      <c r="Q299" s="69">
        <f>I299</f>
        <v>6.08</v>
      </c>
      <c r="R299" s="68"/>
      <c r="S299" s="67"/>
      <c r="T299" s="67"/>
      <c r="U299" s="67"/>
      <c r="V299" s="70">
        <f>SUM(I299:I301)</f>
        <v>34.055</v>
      </c>
      <c r="W299" s="71">
        <f>D299-V299</f>
        <v>88.655499999999989</v>
      </c>
      <c r="X299" s="72" t="str">
        <f t="shared" si="23"/>
        <v>НЕДОВЫПОЛНЕНИЕ</v>
      </c>
    </row>
    <row r="300" spans="1:24" s="73" customFormat="1" ht="6.75" customHeight="1">
      <c r="A300" s="59"/>
      <c r="B300" s="78"/>
      <c r="C300" s="79"/>
      <c r="D300" s="62"/>
      <c r="E300" s="80" t="s">
        <v>130</v>
      </c>
      <c r="F300" s="81" t="s">
        <v>110</v>
      </c>
      <c r="G300" s="82">
        <v>1</v>
      </c>
      <c r="H300" s="83">
        <v>15</v>
      </c>
      <c r="I300" s="84">
        <f t="shared" si="21"/>
        <v>15</v>
      </c>
      <c r="J300" s="67"/>
      <c r="K300" s="67"/>
      <c r="L300" s="67"/>
      <c r="M300" s="67"/>
      <c r="N300" s="68"/>
      <c r="O300" s="68"/>
      <c r="P300" s="68"/>
      <c r="Q300" s="69">
        <f>I300</f>
        <v>15</v>
      </c>
      <c r="R300" s="68"/>
      <c r="S300" s="67"/>
      <c r="T300" s="67"/>
      <c r="U300" s="67"/>
      <c r="V300" s="70"/>
      <c r="W300" s="71"/>
      <c r="X300" s="72"/>
    </row>
    <row r="301" spans="1:24" s="73" customFormat="1" ht="6.75" customHeight="1">
      <c r="A301" s="59"/>
      <c r="B301" s="63"/>
      <c r="C301" s="74"/>
      <c r="D301" s="67"/>
      <c r="E301" s="63" t="s">
        <v>312</v>
      </c>
      <c r="F301" s="10" t="s">
        <v>124</v>
      </c>
      <c r="G301" s="64">
        <v>7.5</v>
      </c>
      <c r="H301" s="75">
        <v>1.73</v>
      </c>
      <c r="I301" s="66">
        <f t="shared" si="21"/>
        <v>12.975</v>
      </c>
      <c r="J301" s="67"/>
      <c r="K301" s="67"/>
      <c r="L301" s="67"/>
      <c r="M301" s="67"/>
      <c r="N301" s="68"/>
      <c r="O301" s="69">
        <f>I301</f>
        <v>12.975</v>
      </c>
      <c r="P301" s="68"/>
      <c r="Q301" s="68"/>
      <c r="R301" s="68"/>
      <c r="S301" s="67"/>
      <c r="T301" s="67"/>
      <c r="U301" s="67"/>
      <c r="V301" s="76"/>
      <c r="W301" s="67"/>
      <c r="X301" s="67"/>
    </row>
    <row r="302" spans="1:24" s="73" customFormat="1" ht="6.75" customHeight="1">
      <c r="A302" s="59"/>
      <c r="B302" s="63"/>
      <c r="C302" s="74"/>
      <c r="D302" s="67"/>
      <c r="E302" s="63" t="s">
        <v>313</v>
      </c>
      <c r="F302" s="10"/>
      <c r="G302" s="64">
        <v>120</v>
      </c>
      <c r="H302" s="75"/>
      <c r="I302" s="66"/>
      <c r="J302" s="67"/>
      <c r="K302" s="67"/>
      <c r="L302" s="67"/>
      <c r="M302" s="67"/>
      <c r="N302" s="68"/>
      <c r="O302" s="69"/>
      <c r="P302" s="68"/>
      <c r="Q302" s="68"/>
      <c r="R302" s="68"/>
      <c r="S302" s="67"/>
      <c r="T302" s="67"/>
      <c r="U302" s="67"/>
      <c r="V302" s="76"/>
      <c r="W302" s="67"/>
      <c r="X302" s="67"/>
    </row>
    <row r="303" spans="1:24" s="73" customFormat="1" ht="6.75" customHeight="1">
      <c r="A303" s="59">
        <v>36</v>
      </c>
      <c r="B303" s="60" t="s">
        <v>314</v>
      </c>
      <c r="C303" s="61">
        <v>5546.9</v>
      </c>
      <c r="D303" s="62">
        <f>(C303*1.85*12)/1000</f>
        <v>123.14117999999999</v>
      </c>
      <c r="E303" s="63" t="s">
        <v>315</v>
      </c>
      <c r="F303" s="104" t="s">
        <v>237</v>
      </c>
      <c r="G303" s="99">
        <v>9</v>
      </c>
      <c r="H303" s="75">
        <v>25</v>
      </c>
      <c r="I303" s="66">
        <f t="shared" si="21"/>
        <v>225</v>
      </c>
      <c r="J303" s="67"/>
      <c r="K303" s="67"/>
      <c r="L303" s="67"/>
      <c r="M303" s="67"/>
      <c r="N303" s="68"/>
      <c r="O303" s="68"/>
      <c r="P303" s="68"/>
      <c r="Q303" s="69">
        <f>I303</f>
        <v>225</v>
      </c>
      <c r="R303" s="68"/>
      <c r="S303" s="67"/>
      <c r="T303" s="67"/>
      <c r="U303" s="67"/>
      <c r="V303" s="70">
        <f>SUM(I303:I308)</f>
        <v>265</v>
      </c>
      <c r="W303" s="71">
        <f>D303-V303</f>
        <v>-141.85882000000001</v>
      </c>
      <c r="X303" s="72" t="str">
        <f>IF(W303&gt;0,"НЕДОВЫПОЛНЕНИЕ",IF(W303&lt;0,"ПЕРЕРАСХОД"))</f>
        <v>ПЕРЕРАСХОД</v>
      </c>
    </row>
    <row r="304" spans="1:24" s="73" customFormat="1" ht="6.75" customHeight="1">
      <c r="A304" s="59"/>
      <c r="B304" s="63"/>
      <c r="C304" s="74"/>
      <c r="D304" s="67"/>
      <c r="E304" s="63" t="s">
        <v>316</v>
      </c>
      <c r="F304" s="10" t="s">
        <v>102</v>
      </c>
      <c r="G304" s="99">
        <v>6</v>
      </c>
      <c r="H304" s="75">
        <v>1.2</v>
      </c>
      <c r="I304" s="66">
        <f t="shared" si="21"/>
        <v>7.1999999999999993</v>
      </c>
      <c r="J304" s="67"/>
      <c r="K304" s="67"/>
      <c r="L304" s="67"/>
      <c r="N304" s="69">
        <f>I304</f>
        <v>7.1999999999999993</v>
      </c>
      <c r="P304" s="68"/>
      <c r="Q304" s="68"/>
      <c r="R304" s="68"/>
      <c r="S304" s="67"/>
      <c r="T304" s="67"/>
      <c r="U304" s="67"/>
      <c r="V304" s="76"/>
      <c r="W304" s="67"/>
      <c r="X304" s="67"/>
    </row>
    <row r="305" spans="1:24" s="73" customFormat="1" ht="6.75" customHeight="1">
      <c r="A305" s="59"/>
      <c r="B305" s="63"/>
      <c r="C305" s="74"/>
      <c r="D305" s="67"/>
      <c r="E305" s="63" t="s">
        <v>317</v>
      </c>
      <c r="F305" s="10" t="s">
        <v>132</v>
      </c>
      <c r="G305" s="64">
        <v>2</v>
      </c>
      <c r="H305" s="75">
        <v>0.76</v>
      </c>
      <c r="I305" s="66">
        <f t="shared" si="21"/>
        <v>1.52</v>
      </c>
      <c r="J305" s="67"/>
      <c r="K305" s="67"/>
      <c r="L305" s="67"/>
      <c r="M305" s="67"/>
      <c r="N305" s="68"/>
      <c r="O305" s="68"/>
      <c r="P305" s="69">
        <f>I305</f>
        <v>1.52</v>
      </c>
      <c r="Q305" s="68"/>
      <c r="R305" s="68"/>
      <c r="S305" s="67"/>
      <c r="T305" s="67"/>
      <c r="U305" s="67"/>
      <c r="V305" s="76"/>
      <c r="W305" s="67"/>
      <c r="X305" s="67"/>
    </row>
    <row r="306" spans="1:24" s="73" customFormat="1" ht="6.75" customHeight="1">
      <c r="A306" s="59"/>
      <c r="B306" s="63"/>
      <c r="C306" s="74"/>
      <c r="D306" s="67"/>
      <c r="E306" s="63" t="s">
        <v>318</v>
      </c>
      <c r="F306" s="10" t="s">
        <v>132</v>
      </c>
      <c r="G306" s="64">
        <v>3</v>
      </c>
      <c r="H306" s="75">
        <v>0.76</v>
      </c>
      <c r="I306" s="66">
        <f t="shared" si="21"/>
        <v>2.2800000000000002</v>
      </c>
      <c r="J306" s="67"/>
      <c r="K306" s="67"/>
      <c r="L306" s="67"/>
      <c r="M306" s="67"/>
      <c r="N306" s="69">
        <f>I306</f>
        <v>2.2800000000000002</v>
      </c>
      <c r="O306" s="68"/>
      <c r="P306" s="68"/>
      <c r="Q306" s="68"/>
      <c r="R306" s="68"/>
      <c r="S306" s="67"/>
      <c r="T306" s="67"/>
      <c r="U306" s="67"/>
      <c r="V306" s="76"/>
      <c r="W306" s="67"/>
      <c r="X306" s="67"/>
    </row>
    <row r="307" spans="1:24" s="73" customFormat="1" ht="6.75" customHeight="1">
      <c r="A307" s="59"/>
      <c r="B307" s="63"/>
      <c r="C307" s="74"/>
      <c r="D307" s="67"/>
      <c r="E307" s="80" t="s">
        <v>130</v>
      </c>
      <c r="F307" s="81" t="s">
        <v>110</v>
      </c>
      <c r="G307" s="82">
        <v>1</v>
      </c>
      <c r="H307" s="83">
        <v>15</v>
      </c>
      <c r="I307" s="84">
        <f t="shared" si="21"/>
        <v>15</v>
      </c>
      <c r="J307" s="67"/>
      <c r="K307" s="67"/>
      <c r="L307" s="67"/>
      <c r="M307" s="67"/>
      <c r="N307" s="67"/>
      <c r="O307" s="68"/>
      <c r="P307" s="69">
        <f>I307</f>
        <v>15</v>
      </c>
      <c r="Q307" s="68"/>
      <c r="R307" s="68"/>
      <c r="S307" s="67"/>
      <c r="T307" s="67"/>
      <c r="U307" s="67"/>
      <c r="V307" s="76"/>
      <c r="W307" s="67"/>
      <c r="X307" s="67"/>
    </row>
    <row r="308" spans="1:24" s="73" customFormat="1" ht="6.75" customHeight="1">
      <c r="A308" s="59"/>
      <c r="B308" s="63"/>
      <c r="C308" s="74"/>
      <c r="D308" s="67"/>
      <c r="E308" s="63" t="s">
        <v>319</v>
      </c>
      <c r="F308" s="10" t="s">
        <v>151</v>
      </c>
      <c r="G308" s="64">
        <v>1</v>
      </c>
      <c r="H308" s="75">
        <v>14</v>
      </c>
      <c r="I308" s="66">
        <f t="shared" si="21"/>
        <v>14</v>
      </c>
      <c r="J308" s="67"/>
      <c r="K308" s="67"/>
      <c r="L308" s="67"/>
      <c r="M308" s="67"/>
      <c r="N308" s="68"/>
      <c r="O308" s="68"/>
      <c r="P308" s="68"/>
      <c r="Q308" s="68"/>
      <c r="R308" s="68"/>
      <c r="S308" s="69">
        <f>I308</f>
        <v>14</v>
      </c>
      <c r="T308" s="67"/>
      <c r="U308" s="67"/>
      <c r="V308" s="76"/>
      <c r="W308" s="67"/>
      <c r="X308" s="67"/>
    </row>
    <row r="309" spans="1:24" s="73" customFormat="1" ht="6.75" customHeight="1">
      <c r="A309" s="59">
        <v>37</v>
      </c>
      <c r="B309" s="60" t="s">
        <v>320</v>
      </c>
      <c r="C309" s="61">
        <v>5579.1</v>
      </c>
      <c r="D309" s="62">
        <f>(C309*1.85*12)/1000</f>
        <v>123.85602000000002</v>
      </c>
      <c r="E309" s="63" t="s">
        <v>321</v>
      </c>
      <c r="F309" s="10" t="s">
        <v>132</v>
      </c>
      <c r="G309" s="64">
        <v>5</v>
      </c>
      <c r="H309" s="75">
        <v>0.76</v>
      </c>
      <c r="I309" s="66">
        <f t="shared" si="21"/>
        <v>3.8</v>
      </c>
      <c r="J309" s="67"/>
      <c r="K309" s="67"/>
      <c r="L309" s="67"/>
      <c r="M309" s="67"/>
      <c r="N309" s="69">
        <f>I309</f>
        <v>3.8</v>
      </c>
      <c r="O309" s="68"/>
      <c r="P309" s="68"/>
      <c r="Q309" s="68"/>
      <c r="R309" s="68"/>
      <c r="S309" s="67"/>
      <c r="T309" s="67"/>
      <c r="U309" s="67"/>
      <c r="V309" s="70">
        <f>SUM(I309:I311)</f>
        <v>33.799999999999997</v>
      </c>
      <c r="W309" s="71">
        <f>D309-V309</f>
        <v>90.056020000000018</v>
      </c>
      <c r="X309" s="72" t="str">
        <f>IF(W309&gt;0,"НЕДОВЫПОЛНЕНИЕ",IF(W309&lt;0,"ПЕРЕРАСХОД"))</f>
        <v>НЕДОВЫПОЛНЕНИЕ</v>
      </c>
    </row>
    <row r="310" spans="1:24" s="73" customFormat="1" ht="6.75" customHeight="1">
      <c r="A310" s="59"/>
      <c r="B310" s="78"/>
      <c r="C310" s="79"/>
      <c r="D310" s="62"/>
      <c r="E310" s="80" t="s">
        <v>130</v>
      </c>
      <c r="F310" s="81" t="s">
        <v>110</v>
      </c>
      <c r="G310" s="82">
        <v>1</v>
      </c>
      <c r="H310" s="83">
        <v>15</v>
      </c>
      <c r="I310" s="84">
        <f t="shared" si="21"/>
        <v>15</v>
      </c>
      <c r="J310" s="67"/>
      <c r="K310" s="67"/>
      <c r="L310" s="67"/>
      <c r="M310" s="67"/>
      <c r="N310" s="67"/>
      <c r="O310" s="68"/>
      <c r="P310" s="69">
        <f>I310</f>
        <v>15</v>
      </c>
      <c r="Q310" s="68"/>
      <c r="R310" s="68"/>
      <c r="S310" s="67"/>
      <c r="T310" s="67"/>
      <c r="U310" s="67"/>
      <c r="V310" s="70"/>
      <c r="W310" s="71"/>
      <c r="X310" s="72"/>
    </row>
    <row r="311" spans="1:24" s="73" customFormat="1" ht="6.75" customHeight="1">
      <c r="A311" s="59"/>
      <c r="B311" s="63"/>
      <c r="C311" s="74"/>
      <c r="D311" s="67"/>
      <c r="E311" s="101" t="s">
        <v>322</v>
      </c>
      <c r="F311" s="10"/>
      <c r="G311" s="109">
        <v>1</v>
      </c>
      <c r="H311" s="75">
        <v>15</v>
      </c>
      <c r="I311" s="66">
        <f t="shared" si="21"/>
        <v>15</v>
      </c>
      <c r="J311" s="67"/>
      <c r="K311" s="67"/>
      <c r="L311" s="67"/>
      <c r="M311" s="67"/>
      <c r="N311" s="68"/>
      <c r="O311" s="68"/>
      <c r="P311" s="68"/>
      <c r="Q311" s="69">
        <f>I311</f>
        <v>15</v>
      </c>
      <c r="R311" s="68"/>
      <c r="S311" s="67"/>
      <c r="T311" s="67"/>
      <c r="U311" s="67"/>
      <c r="V311" s="76"/>
      <c r="W311" s="67"/>
      <c r="X311" s="67"/>
    </row>
    <row r="312" spans="1:24" s="73" customFormat="1" ht="6.75" customHeight="1">
      <c r="A312" s="59"/>
      <c r="B312" s="63"/>
      <c r="C312" s="74"/>
      <c r="D312" s="67"/>
      <c r="E312" s="85" t="s">
        <v>323</v>
      </c>
      <c r="F312" s="10"/>
      <c r="G312" s="109">
        <v>30</v>
      </c>
      <c r="H312" s="75"/>
      <c r="I312" s="66"/>
      <c r="J312" s="67"/>
      <c r="K312" s="67"/>
      <c r="L312" s="67"/>
      <c r="M312" s="67"/>
      <c r="N312" s="68"/>
      <c r="O312" s="68"/>
      <c r="P312" s="68"/>
      <c r="Q312" s="69"/>
      <c r="R312" s="68"/>
      <c r="S312" s="67"/>
      <c r="T312" s="67"/>
      <c r="U312" s="67"/>
      <c r="V312" s="76"/>
      <c r="W312" s="67"/>
      <c r="X312" s="67"/>
    </row>
    <row r="313" spans="1:24" s="73" customFormat="1" ht="6.75" customHeight="1">
      <c r="A313" s="59"/>
      <c r="B313" s="63"/>
      <c r="C313" s="74"/>
      <c r="D313" s="67"/>
      <c r="E313" s="85" t="s">
        <v>310</v>
      </c>
      <c r="F313" s="91"/>
      <c r="G313" s="86">
        <v>80</v>
      </c>
      <c r="H313" s="87"/>
      <c r="I313" s="88"/>
      <c r="J313" s="67"/>
      <c r="K313" s="67"/>
      <c r="L313" s="67"/>
      <c r="M313" s="67"/>
      <c r="N313" s="68"/>
      <c r="O313" s="68"/>
      <c r="P313" s="67"/>
      <c r="Q313" s="67"/>
      <c r="R313" s="69"/>
      <c r="S313" s="67"/>
      <c r="T313" s="67"/>
      <c r="U313" s="67"/>
      <c r="V313" s="76"/>
      <c r="W313" s="67"/>
      <c r="X313" s="67"/>
    </row>
    <row r="314" spans="1:24" s="73" customFormat="1" ht="6.75" customHeight="1">
      <c r="A314" s="59">
        <v>38</v>
      </c>
      <c r="B314" s="60" t="s">
        <v>324</v>
      </c>
      <c r="C314" s="61">
        <v>10060.200000000001</v>
      </c>
      <c r="D314" s="62">
        <f t="shared" ref="D314:D321" si="24">(C314*1.85*12)/1000</f>
        <v>223.33644000000004</v>
      </c>
      <c r="E314" s="63" t="s">
        <v>266</v>
      </c>
      <c r="F314" s="10" t="s">
        <v>102</v>
      </c>
      <c r="G314" s="64">
        <v>30</v>
      </c>
      <c r="H314" s="75">
        <v>1.2</v>
      </c>
      <c r="I314" s="66">
        <f t="shared" si="21"/>
        <v>36</v>
      </c>
      <c r="J314" s="67"/>
      <c r="K314" s="67"/>
      <c r="L314" s="67"/>
      <c r="M314" s="67"/>
      <c r="N314" s="68"/>
      <c r="O314" s="69">
        <f>I314</f>
        <v>36</v>
      </c>
      <c r="P314" s="68"/>
      <c r="Q314" s="68"/>
      <c r="R314" s="68"/>
      <c r="S314" s="67"/>
      <c r="T314" s="67"/>
      <c r="U314" s="67"/>
      <c r="V314" s="70">
        <f t="shared" ref="V314" si="25">SUM(I314)</f>
        <v>36</v>
      </c>
      <c r="W314" s="71">
        <f>D314-V314</f>
        <v>187.33644000000004</v>
      </c>
      <c r="X314" s="72" t="str">
        <f t="shared" ref="X314:X321" si="26">IF(W314&gt;0,"НЕДОВЫПОЛНЕНИЕ",IF(W314&lt;0,"ПЕРЕРАСХОД"))</f>
        <v>НЕДОВЫПОЛНЕНИЕ</v>
      </c>
    </row>
    <row r="315" spans="1:24" s="73" customFormat="1" ht="6.75" customHeight="1">
      <c r="A315" s="59"/>
      <c r="B315" s="78"/>
      <c r="C315" s="61"/>
      <c r="D315" s="62"/>
      <c r="E315" s="80" t="s">
        <v>109</v>
      </c>
      <c r="F315" s="81" t="s">
        <v>110</v>
      </c>
      <c r="G315" s="82">
        <v>1</v>
      </c>
      <c r="H315" s="83">
        <v>15</v>
      </c>
      <c r="I315" s="84">
        <f t="shared" si="21"/>
        <v>15</v>
      </c>
      <c r="J315" s="67"/>
      <c r="K315" s="67"/>
      <c r="L315" s="67"/>
      <c r="M315" s="67"/>
      <c r="N315" s="68"/>
      <c r="O315" s="69"/>
      <c r="P315" s="68"/>
      <c r="Q315" s="68"/>
      <c r="R315" s="68"/>
      <c r="S315" s="67"/>
      <c r="T315" s="67"/>
      <c r="U315" s="67"/>
      <c r="V315" s="70"/>
      <c r="W315" s="71"/>
      <c r="X315" s="72"/>
    </row>
    <row r="316" spans="1:24" s="73" customFormat="1" ht="6.75" customHeight="1">
      <c r="A316" s="59"/>
      <c r="B316" s="78"/>
      <c r="C316" s="61"/>
      <c r="D316" s="62"/>
      <c r="E316" s="80" t="s">
        <v>111</v>
      </c>
      <c r="F316" s="81" t="s">
        <v>110</v>
      </c>
      <c r="G316" s="82">
        <v>1</v>
      </c>
      <c r="H316" s="83">
        <v>15</v>
      </c>
      <c r="I316" s="84">
        <f t="shared" si="21"/>
        <v>15</v>
      </c>
      <c r="J316" s="67"/>
      <c r="K316" s="67"/>
      <c r="L316" s="67"/>
      <c r="M316" s="67"/>
      <c r="N316" s="68"/>
      <c r="O316" s="69"/>
      <c r="P316" s="68"/>
      <c r="Q316" s="68"/>
      <c r="R316" s="68"/>
      <c r="S316" s="67"/>
      <c r="T316" s="67"/>
      <c r="U316" s="67"/>
      <c r="V316" s="70"/>
      <c r="W316" s="71"/>
      <c r="X316" s="72"/>
    </row>
    <row r="317" spans="1:24" s="73" customFormat="1" ht="6.75" customHeight="1">
      <c r="A317" s="59"/>
      <c r="B317" s="78"/>
      <c r="C317" s="61"/>
      <c r="D317" s="62"/>
      <c r="E317" s="80" t="s">
        <v>112</v>
      </c>
      <c r="F317" s="81" t="s">
        <v>110</v>
      </c>
      <c r="G317" s="82">
        <v>1</v>
      </c>
      <c r="H317" s="83">
        <v>15</v>
      </c>
      <c r="I317" s="84">
        <f t="shared" si="21"/>
        <v>15</v>
      </c>
      <c r="J317" s="67"/>
      <c r="K317" s="67"/>
      <c r="L317" s="67"/>
      <c r="M317" s="67"/>
      <c r="N317" s="68"/>
      <c r="O317" s="69"/>
      <c r="P317" s="68"/>
      <c r="Q317" s="68"/>
      <c r="R317" s="68"/>
      <c r="S317" s="67"/>
      <c r="T317" s="67"/>
      <c r="U317" s="67"/>
      <c r="V317" s="70"/>
      <c r="W317" s="71"/>
      <c r="X317" s="72"/>
    </row>
    <row r="318" spans="1:24" s="73" customFormat="1" ht="6.75" customHeight="1">
      <c r="A318" s="59"/>
      <c r="B318" s="78"/>
      <c r="C318" s="61"/>
      <c r="D318" s="62"/>
      <c r="E318" s="80" t="s">
        <v>113</v>
      </c>
      <c r="F318" s="81" t="s">
        <v>110</v>
      </c>
      <c r="G318" s="82">
        <v>1</v>
      </c>
      <c r="H318" s="83">
        <v>15</v>
      </c>
      <c r="I318" s="84">
        <f t="shared" si="21"/>
        <v>15</v>
      </c>
      <c r="J318" s="67"/>
      <c r="K318" s="67"/>
      <c r="L318" s="67"/>
      <c r="M318" s="67"/>
      <c r="N318" s="68"/>
      <c r="O318" s="69"/>
      <c r="P318" s="68"/>
      <c r="Q318" s="68"/>
      <c r="R318" s="68"/>
      <c r="S318" s="67"/>
      <c r="T318" s="67"/>
      <c r="U318" s="67"/>
      <c r="V318" s="70"/>
      <c r="W318" s="71"/>
      <c r="X318" s="72"/>
    </row>
    <row r="319" spans="1:24" s="73" customFormat="1" ht="6.75" customHeight="1">
      <c r="A319" s="59"/>
      <c r="B319" s="78"/>
      <c r="C319" s="61"/>
      <c r="D319" s="62"/>
      <c r="E319" s="63" t="s">
        <v>325</v>
      </c>
      <c r="F319" s="10"/>
      <c r="G319" s="64">
        <v>20</v>
      </c>
      <c r="H319" s="75"/>
      <c r="I319" s="66"/>
      <c r="J319" s="67"/>
      <c r="K319" s="67"/>
      <c r="L319" s="67"/>
      <c r="M319" s="67"/>
      <c r="N319" s="68"/>
      <c r="O319" s="69"/>
      <c r="P319" s="68"/>
      <c r="Q319" s="68"/>
      <c r="R319" s="68"/>
      <c r="S319" s="67"/>
      <c r="T319" s="67"/>
      <c r="U319" s="67"/>
      <c r="V319" s="70"/>
      <c r="W319" s="71"/>
      <c r="X319" s="72"/>
    </row>
    <row r="320" spans="1:24" s="73" customFormat="1" ht="6.75" customHeight="1">
      <c r="A320" s="59"/>
      <c r="B320" s="78"/>
      <c r="C320" s="61"/>
      <c r="D320" s="62"/>
      <c r="E320" s="63" t="s">
        <v>326</v>
      </c>
      <c r="F320" s="10"/>
      <c r="G320" s="64">
        <v>24</v>
      </c>
      <c r="H320" s="75"/>
      <c r="I320" s="66"/>
      <c r="J320" s="67"/>
      <c r="K320" s="67"/>
      <c r="L320" s="67"/>
      <c r="M320" s="67"/>
      <c r="N320" s="68"/>
      <c r="O320" s="69"/>
      <c r="P320" s="68"/>
      <c r="Q320" s="68"/>
      <c r="R320" s="68"/>
      <c r="S320" s="67"/>
      <c r="T320" s="67"/>
      <c r="U320" s="67"/>
      <c r="V320" s="70"/>
      <c r="W320" s="71"/>
      <c r="X320" s="72"/>
    </row>
    <row r="321" spans="1:24" s="73" customFormat="1" ht="6.75" customHeight="1">
      <c r="A321" s="59">
        <v>39</v>
      </c>
      <c r="B321" s="60" t="s">
        <v>327</v>
      </c>
      <c r="C321" s="105">
        <v>9906.7999999999993</v>
      </c>
      <c r="D321" s="62">
        <f t="shared" si="24"/>
        <v>219.93095999999997</v>
      </c>
      <c r="E321" s="63" t="s">
        <v>299</v>
      </c>
      <c r="F321" s="10" t="s">
        <v>100</v>
      </c>
      <c r="G321" s="64">
        <v>1</v>
      </c>
      <c r="H321" s="75">
        <v>210</v>
      </c>
      <c r="I321" s="66">
        <f t="shared" si="21"/>
        <v>210</v>
      </c>
      <c r="J321" s="67"/>
      <c r="K321" s="67"/>
      <c r="L321" s="67"/>
      <c r="M321" s="67"/>
      <c r="N321" s="68"/>
      <c r="O321" s="68"/>
      <c r="P321" s="68"/>
      <c r="Q321" s="68"/>
      <c r="R321" s="68"/>
      <c r="S321" s="67"/>
      <c r="T321" s="67"/>
      <c r="U321" s="69">
        <f>I321</f>
        <v>210</v>
      </c>
      <c r="V321" s="70">
        <f>SUM(I321:I324)</f>
        <v>352.72</v>
      </c>
      <c r="W321" s="71">
        <f>D321-V321</f>
        <v>-132.78904000000006</v>
      </c>
      <c r="X321" s="72" t="str">
        <f t="shared" si="26"/>
        <v>ПЕРЕРАСХОД</v>
      </c>
    </row>
    <row r="322" spans="1:24" s="73" customFormat="1" ht="6.75" customHeight="1">
      <c r="A322" s="59"/>
      <c r="B322" s="63"/>
      <c r="C322" s="74"/>
      <c r="D322" s="67"/>
      <c r="E322" s="63" t="s">
        <v>328</v>
      </c>
      <c r="F322" s="10" t="s">
        <v>151</v>
      </c>
      <c r="G322" s="64">
        <v>2</v>
      </c>
      <c r="H322" s="75">
        <v>14</v>
      </c>
      <c r="I322" s="66">
        <f t="shared" si="21"/>
        <v>28</v>
      </c>
      <c r="J322" s="67"/>
      <c r="K322" s="67"/>
      <c r="L322" s="67"/>
      <c r="M322" s="67"/>
      <c r="N322" s="68"/>
      <c r="O322" s="68"/>
      <c r="P322" s="68"/>
      <c r="Q322" s="68"/>
      <c r="R322" s="69">
        <f>I322</f>
        <v>28</v>
      </c>
      <c r="S322" s="67"/>
      <c r="T322" s="67"/>
      <c r="U322" s="67"/>
      <c r="V322" s="76"/>
      <c r="W322" s="67"/>
      <c r="X322" s="67"/>
    </row>
    <row r="323" spans="1:24" s="73" customFormat="1" ht="6.75" customHeight="1">
      <c r="A323" s="59"/>
      <c r="B323" s="63"/>
      <c r="C323" s="74"/>
      <c r="D323" s="67"/>
      <c r="E323" s="63" t="s">
        <v>329</v>
      </c>
      <c r="F323" s="10" t="s">
        <v>330</v>
      </c>
      <c r="G323" s="64">
        <v>4</v>
      </c>
      <c r="H323" s="75">
        <v>15</v>
      </c>
      <c r="I323" s="66">
        <f t="shared" si="21"/>
        <v>60</v>
      </c>
      <c r="J323" s="67"/>
      <c r="K323" s="67"/>
      <c r="L323" s="67"/>
      <c r="M323" s="67"/>
      <c r="N323" s="68"/>
      <c r="O323" s="69">
        <f>I323</f>
        <v>60</v>
      </c>
      <c r="P323" s="68"/>
      <c r="Q323" s="68"/>
      <c r="R323" s="68"/>
      <c r="S323" s="67"/>
      <c r="T323" s="67"/>
      <c r="U323" s="67"/>
      <c r="V323" s="76"/>
      <c r="W323" s="67"/>
      <c r="X323" s="67"/>
    </row>
    <row r="324" spans="1:24" s="73" customFormat="1" ht="6.75" customHeight="1">
      <c r="A324" s="59"/>
      <c r="B324" s="63"/>
      <c r="C324" s="74"/>
      <c r="D324" s="67"/>
      <c r="E324" s="63" t="s">
        <v>331</v>
      </c>
      <c r="F324" s="10" t="s">
        <v>98</v>
      </c>
      <c r="G324" s="64">
        <v>72</v>
      </c>
      <c r="H324" s="75">
        <v>0.76</v>
      </c>
      <c r="I324" s="66">
        <f t="shared" si="21"/>
        <v>54.72</v>
      </c>
      <c r="J324" s="67"/>
      <c r="K324" s="67"/>
      <c r="L324" s="67"/>
      <c r="M324" s="67"/>
      <c r="N324" s="68"/>
      <c r="O324" s="68"/>
      <c r="P324" s="69">
        <f>I324</f>
        <v>54.72</v>
      </c>
      <c r="Q324" s="68"/>
      <c r="R324" s="68"/>
      <c r="S324" s="67"/>
      <c r="T324" s="67"/>
      <c r="U324" s="67"/>
      <c r="V324" s="76"/>
      <c r="W324" s="67"/>
      <c r="X324" s="67"/>
    </row>
    <row r="325" spans="1:24" s="73" customFormat="1" ht="6.75" customHeight="1">
      <c r="A325" s="59"/>
      <c r="B325" s="63"/>
      <c r="C325" s="74"/>
      <c r="D325" s="67"/>
      <c r="E325" s="80" t="s">
        <v>109</v>
      </c>
      <c r="F325" s="81" t="s">
        <v>110</v>
      </c>
      <c r="G325" s="82">
        <v>1</v>
      </c>
      <c r="H325" s="83">
        <v>15</v>
      </c>
      <c r="I325" s="84">
        <f t="shared" si="21"/>
        <v>15</v>
      </c>
      <c r="J325" s="67"/>
      <c r="K325" s="67"/>
      <c r="L325" s="67"/>
      <c r="M325" s="67"/>
      <c r="N325" s="68"/>
      <c r="O325" s="68"/>
      <c r="P325" s="69"/>
      <c r="Q325" s="68"/>
      <c r="R325" s="68"/>
      <c r="S325" s="67"/>
      <c r="T325" s="67"/>
      <c r="U325" s="67"/>
      <c r="V325" s="76"/>
      <c r="W325" s="67"/>
      <c r="X325" s="67"/>
    </row>
    <row r="326" spans="1:24" s="73" customFormat="1" ht="6.75" customHeight="1">
      <c r="A326" s="59"/>
      <c r="B326" s="63"/>
      <c r="C326" s="74"/>
      <c r="D326" s="67"/>
      <c r="E326" s="80" t="s">
        <v>111</v>
      </c>
      <c r="F326" s="81" t="s">
        <v>110</v>
      </c>
      <c r="G326" s="82">
        <v>1</v>
      </c>
      <c r="H326" s="83">
        <v>15</v>
      </c>
      <c r="I326" s="84">
        <f t="shared" si="21"/>
        <v>15</v>
      </c>
      <c r="J326" s="67"/>
      <c r="K326" s="67"/>
      <c r="L326" s="67"/>
      <c r="M326" s="67"/>
      <c r="N326" s="68"/>
      <c r="O326" s="68"/>
      <c r="P326" s="69"/>
      <c r="Q326" s="68"/>
      <c r="R326" s="68"/>
      <c r="S326" s="67"/>
      <c r="T326" s="67"/>
      <c r="U326" s="67"/>
      <c r="V326" s="76"/>
      <c r="W326" s="67"/>
      <c r="X326" s="67"/>
    </row>
    <row r="327" spans="1:24" s="73" customFormat="1" ht="6.75" customHeight="1">
      <c r="A327" s="59"/>
      <c r="B327" s="63"/>
      <c r="C327" s="74"/>
      <c r="D327" s="67"/>
      <c r="E327" s="80" t="s">
        <v>112</v>
      </c>
      <c r="F327" s="81" t="s">
        <v>110</v>
      </c>
      <c r="G327" s="82">
        <v>1</v>
      </c>
      <c r="H327" s="83">
        <v>15</v>
      </c>
      <c r="I327" s="84">
        <f t="shared" si="21"/>
        <v>15</v>
      </c>
      <c r="J327" s="67"/>
      <c r="K327" s="67"/>
      <c r="L327" s="67"/>
      <c r="M327" s="67"/>
      <c r="N327" s="68"/>
      <c r="O327" s="68"/>
      <c r="P327" s="69"/>
      <c r="Q327" s="68"/>
      <c r="R327" s="68"/>
      <c r="S327" s="67"/>
      <c r="T327" s="67"/>
      <c r="U327" s="67"/>
      <c r="V327" s="76"/>
      <c r="W327" s="67"/>
      <c r="X327" s="67"/>
    </row>
    <row r="328" spans="1:24" s="73" customFormat="1" ht="6.75" customHeight="1">
      <c r="A328" s="59"/>
      <c r="B328" s="63"/>
      <c r="C328" s="74"/>
      <c r="D328" s="67"/>
      <c r="E328" s="80" t="s">
        <v>113</v>
      </c>
      <c r="F328" s="81" t="s">
        <v>110</v>
      </c>
      <c r="G328" s="82">
        <v>1</v>
      </c>
      <c r="H328" s="83">
        <v>15</v>
      </c>
      <c r="I328" s="84">
        <f t="shared" si="21"/>
        <v>15</v>
      </c>
      <c r="J328" s="67"/>
      <c r="K328" s="67"/>
      <c r="L328" s="67"/>
      <c r="M328" s="67"/>
      <c r="N328" s="68"/>
      <c r="O328" s="68"/>
      <c r="P328" s="69"/>
      <c r="Q328" s="68"/>
      <c r="R328" s="68"/>
      <c r="S328" s="67"/>
      <c r="T328" s="67"/>
      <c r="U328" s="67"/>
      <c r="V328" s="76"/>
      <c r="W328" s="67"/>
      <c r="X328" s="67"/>
    </row>
    <row r="329" spans="1:24" s="73" customFormat="1" ht="6.75" customHeight="1">
      <c r="A329" s="59"/>
      <c r="B329" s="63"/>
      <c r="C329" s="74"/>
      <c r="D329" s="67"/>
      <c r="E329" s="63" t="s">
        <v>332</v>
      </c>
      <c r="F329" s="10"/>
      <c r="G329" s="64">
        <v>8</v>
      </c>
      <c r="H329" s="75"/>
      <c r="I329" s="66"/>
      <c r="J329" s="67"/>
      <c r="K329" s="67"/>
      <c r="L329" s="67"/>
      <c r="M329" s="67"/>
      <c r="N329" s="68"/>
      <c r="O329" s="68"/>
      <c r="P329" s="100"/>
      <c r="Q329" s="110"/>
      <c r="R329" s="68"/>
      <c r="S329" s="67"/>
      <c r="T329" s="67"/>
      <c r="U329" s="67"/>
      <c r="V329" s="76"/>
      <c r="W329" s="67"/>
      <c r="X329" s="67"/>
    </row>
    <row r="330" spans="1:24" s="73" customFormat="1" ht="6.75" customHeight="1">
      <c r="A330" s="59"/>
      <c r="B330" s="63"/>
      <c r="C330" s="74"/>
      <c r="D330" s="67"/>
      <c r="E330" s="63" t="s">
        <v>333</v>
      </c>
      <c r="F330" s="10"/>
      <c r="G330" s="64">
        <v>10</v>
      </c>
      <c r="H330" s="75"/>
      <c r="I330" s="66"/>
      <c r="J330" s="67"/>
      <c r="K330" s="67"/>
      <c r="L330" s="67"/>
      <c r="M330" s="67"/>
      <c r="N330" s="68"/>
      <c r="O330" s="68"/>
      <c r="P330" s="100"/>
      <c r="Q330" s="110"/>
      <c r="R330" s="68"/>
      <c r="S330" s="67"/>
      <c r="T330" s="67"/>
      <c r="U330" s="67"/>
      <c r="V330" s="76"/>
      <c r="W330" s="67"/>
      <c r="X330" s="67"/>
    </row>
    <row r="331" spans="1:24" s="73" customFormat="1" ht="6.75" customHeight="1">
      <c r="A331" s="59"/>
      <c r="B331" s="63"/>
      <c r="C331" s="74"/>
      <c r="D331" s="67"/>
      <c r="E331" s="63" t="s">
        <v>334</v>
      </c>
      <c r="F331" s="10"/>
      <c r="G331" s="64">
        <v>4</v>
      </c>
      <c r="H331" s="75"/>
      <c r="I331" s="66"/>
      <c r="J331" s="67"/>
      <c r="K331" s="67"/>
      <c r="L331" s="67"/>
      <c r="M331" s="67"/>
      <c r="N331" s="68"/>
      <c r="O331" s="68"/>
      <c r="P331" s="100"/>
      <c r="Q331" s="110"/>
      <c r="R331" s="68"/>
      <c r="S331" s="67"/>
      <c r="T331" s="67"/>
      <c r="U331" s="67"/>
      <c r="V331" s="76"/>
      <c r="W331" s="67"/>
      <c r="X331" s="67"/>
    </row>
    <row r="332" spans="1:24" s="73" customFormat="1" ht="6.75" customHeight="1">
      <c r="A332" s="59"/>
      <c r="B332" s="63"/>
      <c r="C332" s="74"/>
      <c r="D332" s="67"/>
      <c r="E332" s="63" t="s">
        <v>335</v>
      </c>
      <c r="F332" s="10"/>
      <c r="G332" s="64">
        <v>20</v>
      </c>
      <c r="H332" s="75"/>
      <c r="I332" s="66"/>
      <c r="J332" s="67"/>
      <c r="K332" s="67"/>
      <c r="L332" s="67"/>
      <c r="M332" s="67"/>
      <c r="N332" s="68"/>
      <c r="O332" s="68"/>
      <c r="P332" s="100"/>
      <c r="Q332" s="110"/>
      <c r="R332" s="68"/>
      <c r="S332" s="67"/>
      <c r="T332" s="67"/>
      <c r="U332" s="67"/>
      <c r="V332" s="76"/>
      <c r="W332" s="67"/>
      <c r="X332" s="67"/>
    </row>
    <row r="333" spans="1:24" s="73" customFormat="1" ht="6.75" customHeight="1">
      <c r="A333" s="59"/>
      <c r="B333" s="63"/>
      <c r="C333" s="74"/>
      <c r="D333" s="67"/>
      <c r="E333" s="63" t="s">
        <v>336</v>
      </c>
      <c r="F333" s="10"/>
      <c r="G333" s="64">
        <v>20</v>
      </c>
      <c r="H333" s="75"/>
      <c r="I333" s="66"/>
      <c r="J333" s="67"/>
      <c r="K333" s="67"/>
      <c r="L333" s="67"/>
      <c r="M333" s="67"/>
      <c r="N333" s="68"/>
      <c r="O333" s="68"/>
      <c r="P333" s="100"/>
      <c r="Q333" s="110"/>
      <c r="R333" s="68"/>
      <c r="S333" s="67"/>
      <c r="T333" s="67"/>
      <c r="U333" s="67"/>
      <c r="V333" s="76"/>
      <c r="W333" s="67"/>
      <c r="X333" s="67"/>
    </row>
    <row r="334" spans="1:24" s="73" customFormat="1" ht="6.75" customHeight="1">
      <c r="A334" s="59"/>
      <c r="B334" s="63"/>
      <c r="C334" s="74"/>
      <c r="D334" s="67"/>
      <c r="E334" s="63" t="s">
        <v>337</v>
      </c>
      <c r="F334" s="10"/>
      <c r="G334" s="64">
        <v>12</v>
      </c>
      <c r="H334" s="75"/>
      <c r="I334" s="66"/>
      <c r="J334" s="67"/>
      <c r="K334" s="67"/>
      <c r="L334" s="69"/>
      <c r="M334" s="67"/>
      <c r="N334" s="68"/>
      <c r="O334" s="68"/>
      <c r="P334" s="68"/>
      <c r="Q334" s="68"/>
      <c r="R334" s="68"/>
      <c r="S334" s="67"/>
      <c r="T334" s="67"/>
      <c r="U334" s="67"/>
      <c r="V334" s="76"/>
      <c r="W334" s="67"/>
      <c r="X334" s="67"/>
    </row>
    <row r="335" spans="1:24" s="73" customFormat="1" ht="6.75" customHeight="1">
      <c r="A335" s="59">
        <v>40</v>
      </c>
      <c r="B335" s="60" t="s">
        <v>338</v>
      </c>
      <c r="C335" s="61">
        <v>6121.1</v>
      </c>
      <c r="D335" s="62">
        <f>(C335*1.85*12)/1000</f>
        <v>135.88842000000002</v>
      </c>
      <c r="E335" s="63" t="s">
        <v>339</v>
      </c>
      <c r="F335" s="10" t="s">
        <v>340</v>
      </c>
      <c r="G335" s="64">
        <v>28</v>
      </c>
      <c r="H335" s="75">
        <v>0.55000000000000004</v>
      </c>
      <c r="I335" s="66">
        <f t="shared" si="21"/>
        <v>15.400000000000002</v>
      </c>
      <c r="J335" s="67"/>
      <c r="K335" s="67"/>
      <c r="L335" s="67"/>
      <c r="N335" s="68"/>
      <c r="O335" s="69">
        <f>I335</f>
        <v>15.400000000000002</v>
      </c>
      <c r="P335" s="68"/>
      <c r="Q335" s="67"/>
      <c r="R335" s="68"/>
      <c r="S335" s="67"/>
      <c r="T335" s="67"/>
      <c r="U335" s="67"/>
      <c r="V335" s="70">
        <f>SUM(I335:I339)</f>
        <v>235.4</v>
      </c>
      <c r="W335" s="71">
        <f>D335-V335</f>
        <v>-99.511579999999981</v>
      </c>
      <c r="X335" s="72" t="str">
        <f>IF(W335&gt;0,"НЕДОВЫПОЛНЕНИЕ",IF(W335&lt;0,"ПЕРЕРАСХОД"))</f>
        <v>ПЕРЕРАСХОД</v>
      </c>
    </row>
    <row r="336" spans="1:24" s="73" customFormat="1" ht="6.75" customHeight="1">
      <c r="A336" s="59"/>
      <c r="B336" s="63"/>
      <c r="C336" s="74"/>
      <c r="D336" s="67"/>
      <c r="E336" s="63" t="s">
        <v>215</v>
      </c>
      <c r="F336" s="10" t="s">
        <v>341</v>
      </c>
      <c r="G336" s="64">
        <v>1</v>
      </c>
      <c r="H336" s="75">
        <v>216</v>
      </c>
      <c r="I336" s="66">
        <f t="shared" si="21"/>
        <v>216</v>
      </c>
      <c r="J336" s="67"/>
      <c r="K336" s="67"/>
      <c r="L336" s="67"/>
      <c r="M336" s="67"/>
      <c r="N336" s="68"/>
      <c r="O336" s="68"/>
      <c r="P336" s="68"/>
      <c r="Q336" s="68"/>
      <c r="R336" s="69">
        <f>I336</f>
        <v>216</v>
      </c>
      <c r="S336" s="67"/>
      <c r="T336" s="67"/>
      <c r="U336" s="67"/>
      <c r="V336" s="76"/>
      <c r="W336" s="67"/>
      <c r="X336" s="67"/>
    </row>
    <row r="337" spans="1:24" s="73" customFormat="1" ht="6.75" customHeight="1">
      <c r="A337" s="59"/>
      <c r="B337" s="63"/>
      <c r="C337" s="74"/>
      <c r="D337" s="67"/>
      <c r="E337" s="63" t="s">
        <v>342</v>
      </c>
      <c r="F337" s="10" t="s">
        <v>98</v>
      </c>
      <c r="G337" s="64">
        <v>1</v>
      </c>
      <c r="H337" s="75">
        <v>0.8</v>
      </c>
      <c r="I337" s="66">
        <f t="shared" si="21"/>
        <v>0.8</v>
      </c>
      <c r="J337" s="67"/>
      <c r="K337" s="67"/>
      <c r="L337" s="67"/>
      <c r="M337" s="67"/>
      <c r="N337" s="68"/>
      <c r="O337" s="68"/>
      <c r="P337" s="68"/>
      <c r="Q337" s="69">
        <f>I337</f>
        <v>0.8</v>
      </c>
      <c r="R337" s="68"/>
      <c r="S337" s="67"/>
      <c r="T337" s="67"/>
      <c r="U337" s="67"/>
      <c r="V337" s="76"/>
      <c r="W337" s="67"/>
      <c r="X337" s="67"/>
    </row>
    <row r="338" spans="1:24" s="73" customFormat="1" ht="6.75" customHeight="1">
      <c r="A338" s="59"/>
      <c r="B338" s="63"/>
      <c r="C338" s="74"/>
      <c r="D338" s="67"/>
      <c r="E338" s="101" t="s">
        <v>343</v>
      </c>
      <c r="F338" s="10"/>
      <c r="G338" s="102"/>
      <c r="H338" s="75">
        <v>0</v>
      </c>
      <c r="I338" s="66">
        <f t="shared" si="21"/>
        <v>0</v>
      </c>
      <c r="J338" s="69">
        <f t="shared" si="13"/>
        <v>0</v>
      </c>
      <c r="K338" s="67"/>
      <c r="L338" s="67"/>
      <c r="M338" s="67"/>
      <c r="N338" s="68"/>
      <c r="O338" s="68"/>
      <c r="P338" s="68"/>
      <c r="Q338" s="68"/>
      <c r="R338" s="68"/>
      <c r="S338" s="67"/>
      <c r="T338" s="67"/>
      <c r="U338" s="67"/>
      <c r="V338" s="76"/>
      <c r="W338" s="67"/>
      <c r="X338" s="67"/>
    </row>
    <row r="339" spans="1:24" s="73" customFormat="1" ht="6.75" customHeight="1">
      <c r="A339" s="59"/>
      <c r="B339" s="63"/>
      <c r="C339" s="74"/>
      <c r="D339" s="67"/>
      <c r="E339" s="63" t="s">
        <v>344</v>
      </c>
      <c r="F339" s="10" t="s">
        <v>173</v>
      </c>
      <c r="G339" s="64">
        <v>4</v>
      </c>
      <c r="H339" s="75">
        <v>0.8</v>
      </c>
      <c r="I339" s="66">
        <f t="shared" si="21"/>
        <v>3.2</v>
      </c>
      <c r="J339" s="67"/>
      <c r="K339" s="67"/>
      <c r="L339" s="67"/>
      <c r="M339" s="67"/>
      <c r="N339" s="68"/>
      <c r="O339" s="68"/>
      <c r="P339" s="69">
        <f>I339</f>
        <v>3.2</v>
      </c>
      <c r="Q339" s="68"/>
      <c r="R339" s="68"/>
      <c r="S339" s="67"/>
      <c r="T339" s="67"/>
      <c r="U339" s="67"/>
      <c r="V339" s="76"/>
      <c r="W339" s="67"/>
      <c r="X339" s="67"/>
    </row>
    <row r="340" spans="1:24" s="73" customFormat="1" ht="6.75" customHeight="1">
      <c r="A340" s="59"/>
      <c r="B340" s="63"/>
      <c r="C340" s="74"/>
      <c r="D340" s="67"/>
      <c r="E340" s="63" t="s">
        <v>345</v>
      </c>
      <c r="F340" s="10"/>
      <c r="G340" s="82">
        <v>1</v>
      </c>
      <c r="H340" s="83">
        <v>15</v>
      </c>
      <c r="I340" s="84">
        <f t="shared" si="21"/>
        <v>15</v>
      </c>
      <c r="J340" s="67"/>
      <c r="K340" s="67"/>
      <c r="L340" s="67"/>
      <c r="M340" s="67"/>
      <c r="N340" s="68"/>
      <c r="O340" s="68"/>
      <c r="P340" s="69"/>
      <c r="Q340" s="68"/>
      <c r="R340" s="68"/>
      <c r="S340" s="67"/>
      <c r="T340" s="67"/>
      <c r="U340" s="67"/>
      <c r="V340" s="76"/>
      <c r="W340" s="67"/>
      <c r="X340" s="67"/>
    </row>
    <row r="341" spans="1:24" s="73" customFormat="1" ht="6.75" customHeight="1">
      <c r="A341" s="59"/>
      <c r="B341" s="63"/>
      <c r="C341" s="74"/>
      <c r="D341" s="67"/>
      <c r="E341" s="63" t="s">
        <v>346</v>
      </c>
      <c r="F341" s="10"/>
      <c r="G341" s="64">
        <v>1</v>
      </c>
      <c r="H341" s="75">
        <v>75</v>
      </c>
      <c r="I341" s="66">
        <f t="shared" si="21"/>
        <v>75</v>
      </c>
      <c r="J341" s="67"/>
      <c r="K341" s="67"/>
      <c r="L341" s="67"/>
      <c r="M341" s="69">
        <v>75</v>
      </c>
      <c r="N341" s="68"/>
      <c r="O341" s="68"/>
      <c r="P341" s="67"/>
      <c r="Q341" s="68"/>
      <c r="R341" s="68"/>
      <c r="S341" s="67"/>
      <c r="T341" s="67"/>
      <c r="U341" s="67"/>
      <c r="V341" s="76"/>
      <c r="W341" s="67"/>
      <c r="X341" s="67"/>
    </row>
    <row r="342" spans="1:24" s="73" customFormat="1" ht="6.75" customHeight="1">
      <c r="A342" s="59"/>
      <c r="B342" s="63"/>
      <c r="C342" s="74"/>
      <c r="D342" s="67"/>
      <c r="E342" s="63" t="s">
        <v>347</v>
      </c>
      <c r="F342" s="10"/>
      <c r="G342" s="64">
        <v>8</v>
      </c>
      <c r="H342" s="75"/>
      <c r="I342" s="66"/>
      <c r="J342" s="67"/>
      <c r="K342" s="67"/>
      <c r="L342" s="67"/>
      <c r="M342" s="67"/>
      <c r="N342" s="68"/>
      <c r="O342" s="68"/>
      <c r="P342" s="69"/>
      <c r="Q342" s="68"/>
      <c r="R342" s="68"/>
      <c r="S342" s="67"/>
      <c r="T342" s="67"/>
      <c r="U342" s="67"/>
      <c r="V342" s="76"/>
      <c r="W342" s="67"/>
      <c r="X342" s="67"/>
    </row>
    <row r="343" spans="1:24" s="73" customFormat="1" ht="6.75" customHeight="1">
      <c r="A343" s="59"/>
      <c r="B343" s="63"/>
      <c r="C343" s="74"/>
      <c r="D343" s="67"/>
      <c r="E343" s="63" t="s">
        <v>348</v>
      </c>
      <c r="F343" s="10"/>
      <c r="G343" s="64">
        <v>8</v>
      </c>
      <c r="H343" s="75"/>
      <c r="I343" s="66"/>
      <c r="J343" s="67"/>
      <c r="K343" s="67"/>
      <c r="L343" s="67"/>
      <c r="M343" s="67"/>
      <c r="N343" s="68"/>
      <c r="O343" s="68"/>
      <c r="P343" s="69"/>
      <c r="Q343" s="68"/>
      <c r="R343" s="68"/>
      <c r="S343" s="67"/>
      <c r="T343" s="67"/>
      <c r="U343" s="67"/>
      <c r="V343" s="76"/>
      <c r="W343" s="67"/>
      <c r="X343" s="67"/>
    </row>
    <row r="344" spans="1:24" s="73" customFormat="1" ht="6.75" customHeight="1">
      <c r="A344" s="59"/>
      <c r="B344" s="63"/>
      <c r="C344" s="74"/>
      <c r="D344" s="67"/>
      <c r="E344" s="63" t="s">
        <v>349</v>
      </c>
      <c r="F344" s="10"/>
      <c r="G344" s="64">
        <v>8</v>
      </c>
      <c r="H344" s="75"/>
      <c r="I344" s="66"/>
      <c r="J344" s="67"/>
      <c r="K344" s="67"/>
      <c r="L344" s="67"/>
      <c r="M344" s="67"/>
      <c r="N344" s="68"/>
      <c r="O344" s="68"/>
      <c r="P344" s="69"/>
      <c r="Q344" s="68"/>
      <c r="R344" s="68"/>
      <c r="S344" s="67"/>
      <c r="T344" s="67"/>
      <c r="U344" s="67"/>
      <c r="V344" s="76"/>
      <c r="W344" s="67"/>
      <c r="X344" s="67"/>
    </row>
    <row r="345" spans="1:24" s="73" customFormat="1" ht="6.75" customHeight="1">
      <c r="A345" s="59">
        <v>41</v>
      </c>
      <c r="B345" s="60" t="s">
        <v>350</v>
      </c>
      <c r="C345" s="105">
        <v>3753.57</v>
      </c>
      <c r="D345" s="62">
        <f>(C345*1.85*12)/1000</f>
        <v>83.329254000000006</v>
      </c>
      <c r="E345" s="63" t="s">
        <v>351</v>
      </c>
      <c r="F345" s="98" t="s">
        <v>352</v>
      </c>
      <c r="G345" s="64">
        <v>2</v>
      </c>
      <c r="H345" s="75">
        <v>0.18</v>
      </c>
      <c r="I345" s="66">
        <f t="shared" si="21"/>
        <v>0.36</v>
      </c>
      <c r="J345" s="67"/>
      <c r="K345" s="67"/>
      <c r="L345" s="67"/>
      <c r="M345" s="67"/>
      <c r="N345" s="68"/>
      <c r="O345" s="68"/>
      <c r="P345" s="68"/>
      <c r="Q345" s="68"/>
      <c r="R345" s="69">
        <f>I345</f>
        <v>0.36</v>
      </c>
      <c r="S345" s="67"/>
      <c r="T345" s="67"/>
      <c r="U345" s="67"/>
      <c r="V345" s="70">
        <f>SUM(I345:I348)</f>
        <v>337.36</v>
      </c>
      <c r="W345" s="71">
        <f>D345-V345</f>
        <v>-254.03074600000002</v>
      </c>
      <c r="X345" s="72" t="str">
        <f>IF(W345&gt;0,"НЕДОВЫПОЛНЕНИЕ",IF(W345&lt;0,"ПЕРЕРАСХОД"))</f>
        <v>ПЕРЕРАСХОД</v>
      </c>
    </row>
    <row r="346" spans="1:24" s="73" customFormat="1" ht="6.75" customHeight="1">
      <c r="A346" s="59"/>
      <c r="B346" s="63"/>
      <c r="C346" s="74"/>
      <c r="D346" s="67"/>
      <c r="E346" s="63" t="s">
        <v>353</v>
      </c>
      <c r="F346" s="10" t="s">
        <v>94</v>
      </c>
      <c r="G346" s="64">
        <v>10</v>
      </c>
      <c r="H346" s="75">
        <v>2.5</v>
      </c>
      <c r="I346" s="66">
        <f t="shared" si="21"/>
        <v>25</v>
      </c>
      <c r="J346" s="67"/>
      <c r="K346" s="67"/>
      <c r="L346" s="67"/>
      <c r="M346" s="67"/>
      <c r="N346" s="68"/>
      <c r="O346" s="68"/>
      <c r="P346" s="68"/>
      <c r="Q346" s="68"/>
      <c r="R346" s="69">
        <f>I346</f>
        <v>25</v>
      </c>
      <c r="S346" s="67"/>
      <c r="T346" s="67"/>
      <c r="U346" s="67"/>
      <c r="V346" s="76"/>
      <c r="W346" s="67"/>
      <c r="X346" s="67"/>
    </row>
    <row r="347" spans="1:24" s="73" customFormat="1" ht="6.75" customHeight="1">
      <c r="A347" s="59"/>
      <c r="B347" s="63"/>
      <c r="C347" s="74"/>
      <c r="D347" s="67"/>
      <c r="E347" s="63" t="s">
        <v>354</v>
      </c>
      <c r="F347" s="10" t="s">
        <v>102</v>
      </c>
      <c r="G347" s="64">
        <v>10</v>
      </c>
      <c r="H347" s="75">
        <v>1.2</v>
      </c>
      <c r="I347" s="66">
        <f t="shared" si="21"/>
        <v>12</v>
      </c>
      <c r="J347" s="67"/>
      <c r="K347" s="67"/>
      <c r="L347" s="67"/>
      <c r="M347" s="69">
        <f>I347</f>
        <v>12</v>
      </c>
      <c r="N347" s="68"/>
      <c r="O347" s="68"/>
      <c r="P347" s="68"/>
      <c r="Q347" s="68"/>
      <c r="R347" s="68"/>
      <c r="S347" s="67"/>
      <c r="T347" s="67"/>
      <c r="U347" s="67"/>
      <c r="V347" s="76"/>
      <c r="W347" s="67"/>
      <c r="X347" s="67"/>
    </row>
    <row r="348" spans="1:24" s="73" customFormat="1" ht="6.75" customHeight="1">
      <c r="A348" s="59"/>
      <c r="B348" s="63"/>
      <c r="C348" s="74"/>
      <c r="D348" s="67"/>
      <c r="E348" s="63" t="s">
        <v>355</v>
      </c>
      <c r="F348" s="10" t="s">
        <v>356</v>
      </c>
      <c r="G348" s="64">
        <v>12</v>
      </c>
      <c r="H348" s="75">
        <v>25</v>
      </c>
      <c r="I348" s="66">
        <f t="shared" si="21"/>
        <v>300</v>
      </c>
      <c r="J348" s="67"/>
      <c r="K348" s="67"/>
      <c r="L348" s="67"/>
      <c r="M348" s="67"/>
      <c r="N348" s="68"/>
      <c r="O348" s="69">
        <f>I348</f>
        <v>300</v>
      </c>
      <c r="P348" s="68"/>
      <c r="Q348" s="68"/>
      <c r="R348" s="68"/>
      <c r="S348" s="67"/>
      <c r="T348" s="67"/>
      <c r="U348" s="67"/>
      <c r="V348" s="76"/>
      <c r="W348" s="67"/>
      <c r="X348" s="67"/>
    </row>
    <row r="349" spans="1:24" s="73" customFormat="1" ht="6.75" customHeight="1">
      <c r="A349" s="59">
        <v>42</v>
      </c>
      <c r="B349" s="60" t="s">
        <v>357</v>
      </c>
      <c r="C349" s="61">
        <v>3711</v>
      </c>
      <c r="D349" s="62">
        <f>(C349*1.85*12)/1000</f>
        <v>82.384200000000007</v>
      </c>
      <c r="E349" s="63" t="s">
        <v>358</v>
      </c>
      <c r="F349" s="111" t="s">
        <v>359</v>
      </c>
      <c r="G349" s="64">
        <v>1</v>
      </c>
      <c r="H349" s="75">
        <v>0.18</v>
      </c>
      <c r="I349" s="66">
        <f t="shared" si="21"/>
        <v>0.18</v>
      </c>
      <c r="J349" s="67"/>
      <c r="K349" s="67"/>
      <c r="L349" s="67"/>
      <c r="M349" s="67"/>
      <c r="N349" s="68"/>
      <c r="O349" s="68"/>
      <c r="P349" s="68"/>
      <c r="Q349" s="68"/>
      <c r="R349" s="69">
        <f>I349</f>
        <v>0.18</v>
      </c>
      <c r="S349" s="67"/>
      <c r="T349" s="67"/>
      <c r="U349" s="67"/>
      <c r="V349" s="70">
        <f>SUM(I349:I352)</f>
        <v>404.68</v>
      </c>
      <c r="W349" s="71">
        <f>D349-V349</f>
        <v>-322.29579999999999</v>
      </c>
      <c r="X349" s="72" t="str">
        <f>IF(W349&gt;0,"НЕДОВЫПОЛНЕНИЕ",IF(W349&lt;0,"ПЕРЕРАСХОД"))</f>
        <v>ПЕРЕРАСХОД</v>
      </c>
    </row>
    <row r="350" spans="1:24" s="73" customFormat="1" ht="6.75" customHeight="1">
      <c r="A350" s="59"/>
      <c r="B350" s="63"/>
      <c r="C350" s="67"/>
      <c r="D350" s="67"/>
      <c r="E350" s="63" t="s">
        <v>360</v>
      </c>
      <c r="F350" s="10" t="s">
        <v>124</v>
      </c>
      <c r="G350" s="64">
        <v>7</v>
      </c>
      <c r="H350" s="75">
        <v>2.5</v>
      </c>
      <c r="I350" s="66">
        <f t="shared" si="21"/>
        <v>17.5</v>
      </c>
      <c r="J350" s="67"/>
      <c r="K350" s="67"/>
      <c r="L350" s="67"/>
      <c r="M350" s="67"/>
      <c r="N350" s="68"/>
      <c r="O350" s="68"/>
      <c r="P350" s="68"/>
      <c r="Q350" s="68"/>
      <c r="R350" s="68"/>
      <c r="S350" s="69">
        <f>I350</f>
        <v>17.5</v>
      </c>
      <c r="T350" s="67"/>
      <c r="U350" s="67"/>
      <c r="V350" s="76"/>
      <c r="W350" s="67"/>
      <c r="X350" s="67"/>
    </row>
    <row r="351" spans="1:24" s="73" customFormat="1" ht="6.75" customHeight="1">
      <c r="A351" s="59"/>
      <c r="B351" s="63"/>
      <c r="C351" s="67"/>
      <c r="D351" s="67"/>
      <c r="E351" s="63" t="s">
        <v>361</v>
      </c>
      <c r="F351" s="10" t="s">
        <v>102</v>
      </c>
      <c r="G351" s="64">
        <v>10</v>
      </c>
      <c r="H351" s="75">
        <v>1.2</v>
      </c>
      <c r="I351" s="66">
        <f t="shared" si="21"/>
        <v>12</v>
      </c>
      <c r="J351" s="67"/>
      <c r="K351" s="67"/>
      <c r="L351" s="67"/>
      <c r="M351" s="69">
        <f>I351</f>
        <v>12</v>
      </c>
      <c r="N351" s="68"/>
      <c r="O351" s="68"/>
      <c r="P351" s="68"/>
      <c r="Q351" s="68"/>
      <c r="R351" s="68"/>
      <c r="S351" s="67"/>
      <c r="T351" s="67"/>
      <c r="U351" s="67"/>
      <c r="V351" s="76"/>
      <c r="W351" s="67"/>
      <c r="X351" s="67"/>
    </row>
    <row r="352" spans="1:24" s="73" customFormat="1" ht="6.75" customHeight="1">
      <c r="A352" s="59"/>
      <c r="B352" s="63"/>
      <c r="C352" s="67"/>
      <c r="D352" s="67"/>
      <c r="E352" s="63" t="s">
        <v>362</v>
      </c>
      <c r="F352" s="10" t="s">
        <v>363</v>
      </c>
      <c r="G352" s="64">
        <v>15</v>
      </c>
      <c r="H352" s="75">
        <v>25</v>
      </c>
      <c r="I352" s="66">
        <f t="shared" si="21"/>
        <v>375</v>
      </c>
      <c r="J352" s="67"/>
      <c r="K352" s="67"/>
      <c r="L352" s="67"/>
      <c r="M352" s="67"/>
      <c r="N352" s="68"/>
      <c r="O352" s="68"/>
      <c r="P352" s="68"/>
      <c r="Q352" s="68"/>
      <c r="R352" s="69">
        <f>I352</f>
        <v>375</v>
      </c>
      <c r="S352" s="67"/>
      <c r="T352" s="67"/>
      <c r="U352" s="67"/>
      <c r="V352" s="76"/>
      <c r="W352" s="67"/>
      <c r="X352" s="67"/>
    </row>
    <row r="353" spans="1:25" s="73" customFormat="1" ht="6.75" customHeight="1">
      <c r="A353" s="112"/>
      <c r="B353" s="63"/>
      <c r="C353" s="67"/>
      <c r="D353" s="67"/>
      <c r="E353" s="63" t="s">
        <v>364</v>
      </c>
      <c r="F353" s="10"/>
      <c r="G353" s="64">
        <v>12</v>
      </c>
      <c r="H353" s="75"/>
      <c r="I353" s="66"/>
      <c r="J353" s="67"/>
      <c r="K353" s="67"/>
      <c r="L353" s="67"/>
      <c r="M353" s="67"/>
      <c r="N353" s="68"/>
      <c r="O353" s="69"/>
      <c r="P353" s="68"/>
      <c r="Q353" s="68"/>
      <c r="R353" s="67"/>
      <c r="S353" s="67"/>
      <c r="T353" s="67"/>
      <c r="U353" s="67"/>
      <c r="V353" s="76"/>
      <c r="W353" s="67"/>
      <c r="X353" s="67"/>
    </row>
    <row r="354" spans="1:25" s="73" customFormat="1" ht="6.75" customHeight="1" outlineLevel="1">
      <c r="A354" s="113"/>
      <c r="B354" s="114"/>
      <c r="C354" s="114"/>
      <c r="D354" s="115">
        <f>SUM(D70:D352)</f>
        <v>5521.829310000001</v>
      </c>
      <c r="E354" s="114"/>
      <c r="F354" s="114"/>
      <c r="G354" s="114"/>
      <c r="H354" s="114"/>
      <c r="I354" s="116">
        <f>SUM(I70:I352)</f>
        <v>7000.2750000000005</v>
      </c>
      <c r="J354" s="117">
        <f>SUM(J70:J352)</f>
        <v>0</v>
      </c>
      <c r="K354" s="117">
        <f t="shared" ref="K354:U354" si="27">SUM(K70:K352)</f>
        <v>0</v>
      </c>
      <c r="L354" s="117">
        <f t="shared" si="27"/>
        <v>80.599999999999994</v>
      </c>
      <c r="M354" s="117">
        <f t="shared" si="27"/>
        <v>320</v>
      </c>
      <c r="N354" s="117">
        <f t="shared" si="27"/>
        <v>724.86399999999969</v>
      </c>
      <c r="O354" s="117">
        <f t="shared" si="27"/>
        <v>1210.0549999999998</v>
      </c>
      <c r="P354" s="117">
        <f t="shared" si="27"/>
        <v>918.83600000000013</v>
      </c>
      <c r="Q354" s="117">
        <f t="shared" si="27"/>
        <v>781.36</v>
      </c>
      <c r="R354" s="117">
        <f>SUM(R70:R352)</f>
        <v>916.06</v>
      </c>
      <c r="S354" s="117">
        <f t="shared" si="27"/>
        <v>724</v>
      </c>
      <c r="T354" s="117">
        <f t="shared" si="27"/>
        <v>420</v>
      </c>
      <c r="U354" s="117">
        <f t="shared" si="27"/>
        <v>630</v>
      </c>
      <c r="V354" s="118">
        <f>SUM(V70:V353)</f>
        <v>6384.7749999999996</v>
      </c>
      <c r="W354" s="119">
        <f>SUM(W70:W352)</f>
        <v>-862.94569000000001</v>
      </c>
      <c r="X354" s="120" t="str">
        <f>IF(W354&gt;0,"НЕДОВЫПОЛНЕНИЕ",IF(W354&lt;0,"ПЕРЕРАСХОД"))</f>
        <v>ПЕРЕРАСХОД</v>
      </c>
    </row>
    <row r="355" spans="1:25" s="58" customFormat="1" ht="6.75" customHeight="1" outlineLevel="1">
      <c r="A355" s="121"/>
      <c r="B355" s="122"/>
      <c r="C355" s="122"/>
      <c r="D355" s="122"/>
      <c r="E355" s="11"/>
      <c r="F355" s="11"/>
      <c r="G355" s="11"/>
      <c r="H355" s="11"/>
      <c r="I355" s="123"/>
      <c r="J355" s="124">
        <f>D354/12</f>
        <v>460.15244250000006</v>
      </c>
      <c r="K355" s="124">
        <f>D354/12</f>
        <v>460.15244250000006</v>
      </c>
      <c r="L355" s="124">
        <f>D354/12</f>
        <v>460.15244250000006</v>
      </c>
      <c r="M355" s="124">
        <f>D354/12</f>
        <v>460.15244250000006</v>
      </c>
      <c r="N355" s="124">
        <f>D354/12</f>
        <v>460.15244250000006</v>
      </c>
      <c r="O355" s="124">
        <f>D354/12</f>
        <v>460.15244250000006</v>
      </c>
      <c r="P355" s="124">
        <f>D354/12</f>
        <v>460.15244250000006</v>
      </c>
      <c r="Q355" s="124">
        <f>D354/12</f>
        <v>460.15244250000006</v>
      </c>
      <c r="R355" s="124">
        <f>D354/12</f>
        <v>460.15244250000006</v>
      </c>
      <c r="S355" s="124">
        <f>D354/12</f>
        <v>460.15244250000006</v>
      </c>
      <c r="T355" s="124">
        <f>D354/12</f>
        <v>460.15244250000006</v>
      </c>
      <c r="U355" s="124">
        <f>D354/12</f>
        <v>460.15244250000006</v>
      </c>
      <c r="V355" s="125"/>
      <c r="W355" s="11"/>
      <c r="X355" s="11"/>
    </row>
    <row r="356" spans="1:25" s="58" customFormat="1" ht="6.75" customHeight="1">
      <c r="A356" s="221" t="s">
        <v>365</v>
      </c>
      <c r="B356" s="222"/>
      <c r="C356" s="222"/>
      <c r="D356" s="222"/>
      <c r="E356" s="223"/>
      <c r="F356" s="55"/>
      <c r="G356" s="55"/>
      <c r="H356" s="55"/>
      <c r="I356" s="56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7"/>
      <c r="W356" s="55"/>
      <c r="X356" s="55"/>
    </row>
    <row r="357" spans="1:25" s="135" customFormat="1" ht="6.75" customHeight="1">
      <c r="A357" s="126"/>
      <c r="B357" s="127"/>
      <c r="C357" s="128"/>
      <c r="D357" s="129"/>
      <c r="E357" s="130" t="s">
        <v>366</v>
      </c>
      <c r="F357" s="130"/>
      <c r="G357" s="130"/>
      <c r="H357" s="130"/>
      <c r="I357" s="131"/>
      <c r="J357" s="131"/>
      <c r="K357" s="131"/>
      <c r="L357" s="131"/>
      <c r="M357" s="131"/>
      <c r="N357" s="132"/>
      <c r="O357" s="132"/>
      <c r="P357" s="132"/>
      <c r="Q357" s="132"/>
      <c r="R357" s="132"/>
      <c r="S357" s="131"/>
      <c r="T357" s="131"/>
      <c r="U357" s="131"/>
      <c r="V357" s="133"/>
      <c r="W357" s="131"/>
      <c r="X357" s="134"/>
    </row>
    <row r="358" spans="1:25" s="135" customFormat="1" ht="6.75" customHeight="1">
      <c r="A358" s="126">
        <v>1</v>
      </c>
      <c r="B358" s="136" t="s">
        <v>367</v>
      </c>
      <c r="C358" s="128">
        <v>8063.3</v>
      </c>
      <c r="D358" s="137">
        <f t="shared" ref="D358" si="28">(C358*1.85*12)/1000</f>
        <v>179.00526000000002</v>
      </c>
      <c r="E358" s="130" t="s">
        <v>423</v>
      </c>
      <c r="F358" s="130" t="s">
        <v>368</v>
      </c>
      <c r="G358" s="138">
        <v>25</v>
      </c>
      <c r="H358" s="138">
        <v>1500</v>
      </c>
      <c r="I358" s="131">
        <v>37.5</v>
      </c>
      <c r="J358" s="139"/>
      <c r="K358" s="131"/>
      <c r="L358" s="131"/>
      <c r="M358" s="131"/>
      <c r="N358" s="140">
        <f>I358</f>
        <v>37.5</v>
      </c>
      <c r="O358" s="132"/>
      <c r="P358" s="132"/>
      <c r="Q358" s="132"/>
      <c r="S358" s="131"/>
      <c r="T358" s="131"/>
      <c r="U358" s="131"/>
      <c r="V358" s="141">
        <f>SUM(I358:I365)</f>
        <v>117.708</v>
      </c>
      <c r="W358" s="71">
        <f>D358-V358</f>
        <v>61.297260000000023</v>
      </c>
      <c r="X358" s="142" t="str">
        <f>IF(W358&gt;0,"НЕДОВЫПОЛНЕНИЕ",IF(W358&lt;0,"ПЕРЕРАСХОД"))</f>
        <v>НЕДОВЫПОЛНЕНИЕ</v>
      </c>
    </row>
    <row r="359" spans="1:25" s="135" customFormat="1" ht="6.75" customHeight="1">
      <c r="A359" s="126"/>
      <c r="B359" s="127"/>
      <c r="C359" s="128"/>
      <c r="D359" s="129"/>
      <c r="E359" s="130" t="s">
        <v>369</v>
      </c>
      <c r="F359" s="130" t="s">
        <v>94</v>
      </c>
      <c r="G359" s="138">
        <v>12</v>
      </c>
      <c r="H359" s="138">
        <v>760</v>
      </c>
      <c r="I359" s="131">
        <v>9.1199999999999992</v>
      </c>
      <c r="J359" s="139"/>
      <c r="K359" s="131"/>
      <c r="L359" s="131"/>
      <c r="M359" s="131"/>
      <c r="N359" s="132"/>
      <c r="O359" s="140">
        <f>I359</f>
        <v>9.1199999999999992</v>
      </c>
      <c r="P359" s="132"/>
      <c r="Q359" s="132"/>
      <c r="R359" s="132"/>
      <c r="S359" s="131"/>
      <c r="T359" s="131"/>
      <c r="U359" s="131"/>
      <c r="V359" s="133"/>
      <c r="W359" s="131"/>
      <c r="X359" s="143"/>
    </row>
    <row r="360" spans="1:25" s="135" customFormat="1" ht="6.75" customHeight="1">
      <c r="A360" s="126"/>
      <c r="B360" s="127"/>
      <c r="C360" s="128"/>
      <c r="D360" s="129"/>
      <c r="E360" s="130" t="s">
        <v>370</v>
      </c>
      <c r="F360" s="130"/>
      <c r="G360" s="130"/>
      <c r="H360" s="130"/>
      <c r="I360" s="131"/>
      <c r="J360" s="139"/>
      <c r="K360" s="131"/>
      <c r="L360" s="131"/>
      <c r="O360" s="140">
        <f>I360</f>
        <v>0</v>
      </c>
      <c r="P360" s="132"/>
      <c r="Q360" s="132"/>
      <c r="R360" s="132"/>
      <c r="S360" s="131"/>
      <c r="T360" s="131"/>
      <c r="U360" s="131"/>
      <c r="V360" s="133"/>
      <c r="W360" s="131"/>
      <c r="X360" s="143"/>
    </row>
    <row r="361" spans="1:25" s="135" customFormat="1" ht="6.75" customHeight="1">
      <c r="A361" s="126"/>
      <c r="B361" s="127"/>
      <c r="C361" s="128"/>
      <c r="D361" s="129"/>
      <c r="E361" s="144" t="s">
        <v>371</v>
      </c>
      <c r="F361" s="144" t="s">
        <v>372</v>
      </c>
      <c r="G361" s="144">
        <v>1</v>
      </c>
      <c r="H361" s="144">
        <v>15000</v>
      </c>
      <c r="I361" s="145">
        <v>15</v>
      </c>
      <c r="J361" s="139"/>
      <c r="K361" s="131"/>
      <c r="L361" s="131"/>
      <c r="M361" s="134"/>
      <c r="N361" s="132"/>
      <c r="O361" s="132"/>
      <c r="P361" s="140">
        <v>15</v>
      </c>
      <c r="Q361" s="132"/>
      <c r="R361" s="132"/>
      <c r="S361" s="131"/>
      <c r="T361" s="131"/>
      <c r="U361" s="131"/>
      <c r="V361" s="133"/>
      <c r="W361" s="131"/>
      <c r="X361" s="143"/>
    </row>
    <row r="362" spans="1:25" s="135" customFormat="1" ht="6.75" customHeight="1">
      <c r="A362" s="126"/>
      <c r="B362" s="127"/>
      <c r="C362" s="128"/>
      <c r="D362" s="129"/>
      <c r="E362" s="144" t="s">
        <v>373</v>
      </c>
      <c r="F362" s="144" t="s">
        <v>372</v>
      </c>
      <c r="G362" s="144">
        <v>1</v>
      </c>
      <c r="H362" s="144">
        <v>15000</v>
      </c>
      <c r="I362" s="145">
        <v>15</v>
      </c>
      <c r="J362" s="139"/>
      <c r="K362" s="131"/>
      <c r="L362" s="131"/>
      <c r="M362" s="134"/>
      <c r="N362" s="132"/>
      <c r="O362" s="132"/>
      <c r="P362" s="140">
        <v>15</v>
      </c>
      <c r="Q362" s="132"/>
      <c r="R362" s="132"/>
      <c r="S362" s="131"/>
      <c r="T362" s="131"/>
      <c r="U362" s="131"/>
      <c r="V362" s="133"/>
      <c r="W362" s="131"/>
      <c r="X362" s="143"/>
    </row>
    <row r="363" spans="1:25" s="135" customFormat="1" ht="6.75" customHeight="1">
      <c r="A363" s="126"/>
      <c r="B363" s="127"/>
      <c r="C363" s="128"/>
      <c r="D363" s="129"/>
      <c r="E363" s="144" t="s">
        <v>374</v>
      </c>
      <c r="F363" s="144" t="s">
        <v>372</v>
      </c>
      <c r="G363" s="144">
        <v>1</v>
      </c>
      <c r="H363" s="144">
        <v>15000</v>
      </c>
      <c r="I363" s="145">
        <v>15</v>
      </c>
      <c r="J363" s="139"/>
      <c r="K363" s="131"/>
      <c r="L363" s="131"/>
      <c r="M363" s="134"/>
      <c r="N363" s="132"/>
      <c r="O363" s="132"/>
      <c r="P363" s="140">
        <v>15</v>
      </c>
      <c r="Q363" s="132"/>
      <c r="R363" s="132"/>
      <c r="S363" s="131"/>
      <c r="T363" s="131"/>
      <c r="U363" s="131"/>
      <c r="V363" s="133"/>
      <c r="W363" s="131"/>
      <c r="X363" s="143"/>
    </row>
    <row r="364" spans="1:25" s="135" customFormat="1" ht="6.75" customHeight="1">
      <c r="A364" s="126"/>
      <c r="B364" s="127"/>
      <c r="C364" s="128"/>
      <c r="D364" s="129"/>
      <c r="E364" s="144" t="s">
        <v>375</v>
      </c>
      <c r="F364" s="144" t="s">
        <v>372</v>
      </c>
      <c r="G364" s="144">
        <v>1</v>
      </c>
      <c r="H364" s="144">
        <v>15000</v>
      </c>
      <c r="I364" s="145">
        <v>15</v>
      </c>
      <c r="J364" s="139"/>
      <c r="K364" s="131"/>
      <c r="L364" s="131"/>
      <c r="M364" s="134"/>
      <c r="N364" s="132"/>
      <c r="O364" s="132"/>
      <c r="P364" s="140">
        <v>15</v>
      </c>
      <c r="Q364" s="132"/>
      <c r="R364" s="132"/>
      <c r="S364" s="131"/>
      <c r="T364" s="131"/>
      <c r="U364" s="131"/>
      <c r="V364" s="133"/>
      <c r="W364" s="131"/>
      <c r="X364" s="143"/>
    </row>
    <row r="365" spans="1:25" s="135" customFormat="1" ht="6.75" customHeight="1">
      <c r="A365" s="126"/>
      <c r="B365" s="127"/>
      <c r="C365" s="128"/>
      <c r="D365" s="129"/>
      <c r="E365" s="130" t="s">
        <v>376</v>
      </c>
      <c r="F365" s="130" t="s">
        <v>377</v>
      </c>
      <c r="G365" s="138">
        <v>61.6</v>
      </c>
      <c r="H365" s="138">
        <v>180</v>
      </c>
      <c r="I365" s="131">
        <v>11.087999999999999</v>
      </c>
      <c r="J365" s="139"/>
      <c r="K365" s="131"/>
      <c r="L365" s="131"/>
      <c r="M365" s="131"/>
      <c r="N365" s="140">
        <f>I365</f>
        <v>11.087999999999999</v>
      </c>
      <c r="O365" s="132"/>
      <c r="P365" s="132"/>
      <c r="Q365" s="132"/>
      <c r="R365" s="132"/>
      <c r="S365" s="131"/>
      <c r="T365" s="131"/>
      <c r="U365" s="131"/>
      <c r="V365" s="133"/>
      <c r="W365" s="131"/>
      <c r="X365" s="143"/>
    </row>
    <row r="366" spans="1:25" s="135" customFormat="1" ht="6.75" customHeight="1">
      <c r="A366" s="126"/>
      <c r="B366" s="127"/>
      <c r="C366" s="128"/>
      <c r="D366" s="129"/>
      <c r="E366" s="130" t="s">
        <v>378</v>
      </c>
      <c r="F366" s="130"/>
      <c r="G366" s="138">
        <v>30</v>
      </c>
      <c r="H366" s="138"/>
      <c r="I366" s="131"/>
      <c r="J366" s="139"/>
      <c r="K366" s="131"/>
      <c r="L366" s="131"/>
      <c r="M366" s="131"/>
      <c r="N366" s="134"/>
      <c r="O366" s="132"/>
      <c r="P366" s="132"/>
      <c r="Q366" s="140"/>
      <c r="R366" s="132"/>
      <c r="S366" s="131"/>
      <c r="T366" s="131"/>
      <c r="U366" s="131"/>
      <c r="V366" s="133"/>
      <c r="W366" s="131"/>
      <c r="X366" s="143"/>
    </row>
    <row r="367" spans="1:25" s="135" customFormat="1" ht="6.75" customHeight="1">
      <c r="A367" s="126"/>
      <c r="B367" s="127"/>
      <c r="C367" s="128"/>
      <c r="D367" s="129"/>
      <c r="E367" s="130" t="s">
        <v>379</v>
      </c>
      <c r="F367" s="130"/>
      <c r="G367" s="138">
        <v>30</v>
      </c>
      <c r="H367" s="138"/>
      <c r="I367" s="131"/>
      <c r="J367" s="139"/>
      <c r="K367" s="131"/>
      <c r="L367" s="131"/>
      <c r="M367" s="131"/>
      <c r="N367" s="134"/>
      <c r="O367" s="132"/>
      <c r="P367" s="132"/>
      <c r="Q367" s="140"/>
      <c r="R367" s="132"/>
      <c r="S367" s="131"/>
      <c r="T367" s="131"/>
      <c r="U367" s="131"/>
      <c r="V367" s="133"/>
      <c r="W367" s="131"/>
      <c r="X367" s="143"/>
    </row>
    <row r="368" spans="1:25" s="135" customFormat="1" ht="6.75" customHeight="1">
      <c r="A368" s="126">
        <v>2</v>
      </c>
      <c r="B368" s="136" t="s">
        <v>380</v>
      </c>
      <c r="C368" s="128">
        <v>4108.8999999999996</v>
      </c>
      <c r="D368" s="137">
        <f t="shared" ref="D368" si="29">(C368*1.85*12)/1000</f>
        <v>91.217579999999998</v>
      </c>
      <c r="E368" s="130" t="s">
        <v>381</v>
      </c>
      <c r="F368" s="130" t="s">
        <v>382</v>
      </c>
      <c r="G368" s="138">
        <v>18</v>
      </c>
      <c r="H368" s="138">
        <v>2000</v>
      </c>
      <c r="I368" s="131">
        <v>36</v>
      </c>
      <c r="J368" s="139"/>
      <c r="K368" s="131"/>
      <c r="L368" s="131"/>
      <c r="M368" s="131"/>
      <c r="N368" s="132"/>
      <c r="O368" s="132"/>
      <c r="P368" s="132"/>
      <c r="Q368" s="140">
        <f>I368</f>
        <v>36</v>
      </c>
      <c r="R368" s="132"/>
      <c r="S368" s="131"/>
      <c r="T368" s="131"/>
      <c r="U368" s="131"/>
      <c r="V368" s="141">
        <f>SUM(I368:I369)</f>
        <v>111</v>
      </c>
      <c r="W368" s="71">
        <f>D368-V368</f>
        <v>-19.782420000000002</v>
      </c>
      <c r="X368" s="142" t="str">
        <f>IF(W368&gt;0,"НЕДОВЫПОЛНЕНИЕ",IF(W368&lt;0,"ПЕРЕРАСХОД"))</f>
        <v>ПЕРЕРАСХОД</v>
      </c>
      <c r="Y368" s="146"/>
    </row>
    <row r="369" spans="1:24" s="135" customFormat="1" ht="6.75" customHeight="1">
      <c r="A369" s="126"/>
      <c r="B369" s="127"/>
      <c r="C369" s="128"/>
      <c r="D369" s="129"/>
      <c r="E369" s="130" t="s">
        <v>383</v>
      </c>
      <c r="F369" s="130" t="s">
        <v>384</v>
      </c>
      <c r="G369" s="138">
        <v>50</v>
      </c>
      <c r="H369" s="138">
        <v>1500</v>
      </c>
      <c r="I369" s="131">
        <v>75</v>
      </c>
      <c r="J369" s="134"/>
      <c r="K369" s="131"/>
      <c r="L369" s="131"/>
      <c r="M369" s="131"/>
      <c r="N369" s="132"/>
      <c r="O369" s="140">
        <f>I369</f>
        <v>75</v>
      </c>
      <c r="P369" s="132"/>
      <c r="Q369" s="132"/>
      <c r="R369" s="132"/>
      <c r="S369" s="131"/>
      <c r="T369" s="131"/>
      <c r="U369" s="131"/>
      <c r="V369" s="133"/>
      <c r="W369" s="131"/>
      <c r="X369" s="143"/>
    </row>
    <row r="370" spans="1:24" s="135" customFormat="1" ht="6.75" customHeight="1">
      <c r="A370" s="126"/>
      <c r="B370" s="127"/>
      <c r="C370" s="128"/>
      <c r="D370" s="129"/>
      <c r="E370" s="130" t="s">
        <v>385</v>
      </c>
      <c r="F370" s="130"/>
      <c r="G370" s="138">
        <v>20</v>
      </c>
      <c r="H370" s="138"/>
      <c r="I370" s="131"/>
      <c r="J370" s="134"/>
      <c r="K370" s="131"/>
      <c r="L370" s="131"/>
      <c r="M370" s="131"/>
      <c r="N370" s="132"/>
      <c r="O370" s="132"/>
      <c r="P370" s="140"/>
      <c r="Q370" s="132"/>
      <c r="R370" s="132"/>
      <c r="S370" s="131"/>
      <c r="T370" s="131"/>
      <c r="U370" s="131"/>
      <c r="V370" s="133"/>
      <c r="W370" s="131"/>
      <c r="X370" s="143"/>
    </row>
    <row r="371" spans="1:24" s="135" customFormat="1" ht="6.75" customHeight="1">
      <c r="A371" s="126"/>
      <c r="B371" s="127"/>
      <c r="C371" s="128"/>
      <c r="D371" s="129"/>
      <c r="E371" s="130" t="s">
        <v>379</v>
      </c>
      <c r="F371" s="130"/>
      <c r="G371" s="138">
        <v>20</v>
      </c>
      <c r="H371" s="138"/>
      <c r="I371" s="131"/>
      <c r="J371" s="134"/>
      <c r="K371" s="131"/>
      <c r="L371" s="131"/>
      <c r="M371" s="131"/>
      <c r="N371" s="132"/>
      <c r="O371" s="132"/>
      <c r="P371" s="132"/>
      <c r="Q371" s="140"/>
      <c r="R371" s="132"/>
      <c r="S371" s="131"/>
      <c r="T371" s="131"/>
      <c r="U371" s="131"/>
      <c r="V371" s="133"/>
      <c r="W371" s="131"/>
      <c r="X371" s="143"/>
    </row>
    <row r="372" spans="1:24" s="135" customFormat="1" ht="6.75" customHeight="1">
      <c r="A372" s="126">
        <v>3</v>
      </c>
      <c r="B372" s="136" t="s">
        <v>386</v>
      </c>
      <c r="C372" s="128">
        <v>1953.2</v>
      </c>
      <c r="D372" s="137">
        <f t="shared" ref="D372" si="30">(C372*1.85*12)/1000</f>
        <v>43.361040000000003</v>
      </c>
      <c r="E372" s="130" t="s">
        <v>387</v>
      </c>
      <c r="F372" s="130" t="s">
        <v>94</v>
      </c>
      <c r="G372" s="130"/>
      <c r="H372" s="138">
        <v>180</v>
      </c>
      <c r="I372" s="131"/>
      <c r="J372" s="139"/>
      <c r="K372" s="131"/>
      <c r="L372" s="131"/>
      <c r="M372" s="131"/>
      <c r="N372" s="132"/>
      <c r="O372" s="132"/>
      <c r="P372" s="132"/>
      <c r="Q372" s="132"/>
      <c r="R372" s="132"/>
      <c r="S372" s="140">
        <f>I372</f>
        <v>0</v>
      </c>
      <c r="T372" s="131"/>
      <c r="U372" s="131"/>
      <c r="V372" s="141">
        <f>SUM(I372:I373)</f>
        <v>0</v>
      </c>
      <c r="W372" s="71">
        <f>D372-V372</f>
        <v>43.361040000000003</v>
      </c>
      <c r="X372" s="142" t="str">
        <f>IF(W372&gt;0,"НЕДОВЫПОЛНЕНИЕ",IF(W372&lt;0,"ПЕРЕРАСХОД"))</f>
        <v>НЕДОВЫПОЛНЕНИЕ</v>
      </c>
    </row>
    <row r="373" spans="1:24" s="135" customFormat="1" ht="6.75" customHeight="1">
      <c r="A373" s="126"/>
      <c r="B373" s="127"/>
      <c r="C373" s="128"/>
      <c r="D373" s="129"/>
      <c r="E373" s="130"/>
      <c r="F373" s="130"/>
      <c r="G373" s="130"/>
      <c r="H373" s="130"/>
      <c r="I373" s="131"/>
      <c r="J373" s="134"/>
      <c r="K373" s="131"/>
      <c r="L373" s="131"/>
      <c r="M373" s="131"/>
      <c r="N373" s="132"/>
      <c r="O373" s="132"/>
      <c r="P373" s="132"/>
      <c r="Q373" s="132"/>
      <c r="R373" s="140">
        <f>I373</f>
        <v>0</v>
      </c>
      <c r="S373" s="131"/>
      <c r="T373" s="134"/>
      <c r="U373" s="131"/>
      <c r="V373" s="133"/>
      <c r="W373" s="131"/>
      <c r="X373" s="143"/>
    </row>
    <row r="374" spans="1:24" s="135" customFormat="1" ht="6.75" customHeight="1">
      <c r="A374" s="126">
        <v>4</v>
      </c>
      <c r="B374" s="136" t="s">
        <v>388</v>
      </c>
      <c r="C374" s="128">
        <v>515.9</v>
      </c>
      <c r="D374" s="137">
        <f t="shared" ref="D374:D375" si="31">(C374*1.85*12)/1000</f>
        <v>11.45298</v>
      </c>
      <c r="E374" s="130"/>
      <c r="F374" s="130"/>
      <c r="G374" s="130"/>
      <c r="H374" s="130"/>
      <c r="I374" s="131"/>
      <c r="J374" s="134"/>
      <c r="K374" s="131"/>
      <c r="L374" s="131"/>
      <c r="M374" s="131"/>
      <c r="N374" s="132"/>
      <c r="O374" s="132"/>
      <c r="P374" s="132"/>
      <c r="Q374" s="140">
        <f>I374</f>
        <v>0</v>
      </c>
      <c r="R374" s="132"/>
      <c r="S374" s="131"/>
      <c r="T374" s="131"/>
      <c r="U374" s="131"/>
      <c r="V374" s="141">
        <f>SUM(I374)</f>
        <v>0</v>
      </c>
      <c r="W374" s="71">
        <f>D374-V374</f>
        <v>11.45298</v>
      </c>
      <c r="X374" s="142" t="str">
        <f>IF(W374&gt;0,"НЕДОВЫПОЛНЕНИЕ",IF(W374&lt;0,"ПЕРЕРАСХОД"))</f>
        <v>НЕДОВЫПОЛНЕНИЕ</v>
      </c>
    </row>
    <row r="375" spans="1:24" s="135" customFormat="1" ht="6.75" customHeight="1">
      <c r="A375" s="126">
        <v>5</v>
      </c>
      <c r="B375" s="136" t="s">
        <v>389</v>
      </c>
      <c r="C375" s="128">
        <v>3403.9</v>
      </c>
      <c r="D375" s="137">
        <f t="shared" si="31"/>
        <v>75.566580000000002</v>
      </c>
      <c r="E375" s="130" t="s">
        <v>390</v>
      </c>
      <c r="F375" s="130" t="s">
        <v>94</v>
      </c>
      <c r="G375" s="138">
        <v>20</v>
      </c>
      <c r="H375" s="138">
        <v>1200</v>
      </c>
      <c r="I375" s="131">
        <v>15</v>
      </c>
      <c r="J375" s="139"/>
      <c r="K375" s="131"/>
      <c r="L375" s="131"/>
      <c r="N375" s="132"/>
      <c r="O375" s="132"/>
      <c r="P375" s="140">
        <f>I375</f>
        <v>15</v>
      </c>
      <c r="Q375" s="132"/>
      <c r="R375" s="132"/>
      <c r="S375" s="131"/>
      <c r="T375" s="131"/>
      <c r="U375" s="131"/>
      <c r="V375" s="141">
        <f>SUM(I375)</f>
        <v>15</v>
      </c>
      <c r="W375" s="71">
        <f>D375-V375</f>
        <v>60.566580000000002</v>
      </c>
      <c r="X375" s="142" t="str">
        <f>IF(W375&gt;0,"НЕДОВЫПОЛНЕНИЕ",IF(W375&lt;0,"ПЕРЕРАСХОД"))</f>
        <v>НЕДОВЫПОЛНЕНИЕ</v>
      </c>
    </row>
    <row r="376" spans="1:24" s="135" customFormat="1" ht="6.75" customHeight="1">
      <c r="A376" s="126"/>
      <c r="B376" s="147"/>
      <c r="C376" s="128"/>
      <c r="D376" s="137"/>
      <c r="E376" s="130" t="s">
        <v>391</v>
      </c>
      <c r="F376" s="130"/>
      <c r="G376" s="138">
        <v>1</v>
      </c>
      <c r="H376" s="138"/>
      <c r="I376" s="131"/>
      <c r="J376" s="139"/>
      <c r="K376" s="131"/>
      <c r="L376" s="131"/>
      <c r="M376" s="140"/>
      <c r="N376" s="132"/>
      <c r="O376" s="132"/>
      <c r="P376" s="132"/>
      <c r="Q376" s="132"/>
      <c r="R376" s="132"/>
      <c r="S376" s="131"/>
      <c r="T376" s="131"/>
      <c r="U376" s="131"/>
      <c r="V376" s="141"/>
      <c r="W376" s="71"/>
      <c r="X376" s="142"/>
    </row>
    <row r="377" spans="1:24" s="135" customFormat="1" ht="6.75" customHeight="1">
      <c r="A377" s="126"/>
      <c r="B377" s="147"/>
      <c r="C377" s="128"/>
      <c r="D377" s="137"/>
      <c r="E377" s="130" t="s">
        <v>392</v>
      </c>
      <c r="F377" s="130"/>
      <c r="G377" s="138">
        <v>1</v>
      </c>
      <c r="H377" s="138"/>
      <c r="I377" s="131"/>
      <c r="J377" s="139"/>
      <c r="K377" s="131"/>
      <c r="L377" s="131"/>
      <c r="M377" s="140"/>
      <c r="N377" s="132"/>
      <c r="O377" s="132"/>
      <c r="P377" s="132"/>
      <c r="Q377" s="132"/>
      <c r="R377" s="132"/>
      <c r="S377" s="131"/>
      <c r="T377" s="131"/>
      <c r="U377" s="131"/>
      <c r="V377" s="141"/>
      <c r="W377" s="71"/>
      <c r="X377" s="142"/>
    </row>
    <row r="378" spans="1:24" s="135" customFormat="1" ht="6.75" customHeight="1">
      <c r="A378" s="126">
        <v>6</v>
      </c>
      <c r="B378" s="136" t="s">
        <v>393</v>
      </c>
      <c r="C378" s="128">
        <v>3233.6</v>
      </c>
      <c r="D378" s="137">
        <f>(C378*1.85*12)/1000</f>
        <v>71.785920000000004</v>
      </c>
      <c r="E378" s="130" t="s">
        <v>378</v>
      </c>
      <c r="F378" s="130"/>
      <c r="G378" s="138">
        <v>30</v>
      </c>
      <c r="H378" s="130"/>
      <c r="I378" s="131"/>
      <c r="J378" s="134"/>
      <c r="K378" s="131"/>
      <c r="L378" s="131"/>
      <c r="M378" s="131"/>
      <c r="N378" s="132"/>
      <c r="O378" s="132"/>
      <c r="P378" s="140">
        <f>I378</f>
        <v>0</v>
      </c>
      <c r="Q378" s="132"/>
      <c r="R378" s="132"/>
      <c r="S378" s="131"/>
      <c r="T378" s="131"/>
      <c r="U378" s="131"/>
      <c r="V378" s="141"/>
      <c r="W378" s="71"/>
      <c r="X378" s="142"/>
    </row>
    <row r="379" spans="1:24" s="135" customFormat="1" ht="6.75" customHeight="1">
      <c r="A379" s="126"/>
      <c r="B379" s="147"/>
      <c r="C379" s="128"/>
      <c r="D379" s="137"/>
      <c r="E379" s="130" t="s">
        <v>394</v>
      </c>
      <c r="F379" s="130"/>
      <c r="G379" s="138">
        <v>100</v>
      </c>
      <c r="H379" s="130">
        <v>0.45</v>
      </c>
      <c r="I379" s="131">
        <f>G379*H379</f>
        <v>45</v>
      </c>
      <c r="J379" s="134"/>
      <c r="K379" s="131"/>
      <c r="L379" s="131"/>
      <c r="M379" s="140">
        <f>I379</f>
        <v>45</v>
      </c>
      <c r="N379" s="132"/>
      <c r="O379" s="132"/>
      <c r="Q379" s="132"/>
      <c r="R379" s="132"/>
      <c r="S379" s="131"/>
      <c r="T379" s="131"/>
      <c r="U379" s="131"/>
      <c r="V379" s="141"/>
      <c r="W379" s="71"/>
      <c r="X379" s="142"/>
    </row>
    <row r="380" spans="1:24" s="153" customFormat="1" ht="9.75" customHeight="1" outlineLevel="1">
      <c r="A380" s="148">
        <v>34</v>
      </c>
      <c r="B380" s="149" t="s">
        <v>395</v>
      </c>
      <c r="C380" s="150">
        <f>SUM(C358:C378)</f>
        <v>21278.799999999999</v>
      </c>
      <c r="D380" s="150">
        <f>SUM(D358:D378)</f>
        <v>472.38936000000001</v>
      </c>
      <c r="E380" s="151"/>
      <c r="F380" s="151"/>
      <c r="G380" s="151"/>
      <c r="H380" s="151"/>
      <c r="I380" s="150">
        <f>SUM(I358:I378)</f>
        <v>243.708</v>
      </c>
      <c r="J380" s="152">
        <f t="shared" ref="J380:U380" si="32">SUM(J357:J378)</f>
        <v>0</v>
      </c>
      <c r="K380" s="152">
        <f t="shared" si="32"/>
        <v>0</v>
      </c>
      <c r="L380" s="152">
        <f t="shared" si="32"/>
        <v>0</v>
      </c>
      <c r="M380" s="152">
        <f t="shared" si="32"/>
        <v>0</v>
      </c>
      <c r="N380" s="152">
        <f t="shared" si="32"/>
        <v>48.588000000000001</v>
      </c>
      <c r="O380" s="152">
        <f t="shared" si="32"/>
        <v>84.12</v>
      </c>
      <c r="P380" s="152">
        <f t="shared" si="32"/>
        <v>75</v>
      </c>
      <c r="Q380" s="152">
        <f t="shared" si="32"/>
        <v>36</v>
      </c>
      <c r="R380" s="152">
        <f t="shared" si="32"/>
        <v>0</v>
      </c>
      <c r="S380" s="152">
        <f t="shared" si="32"/>
        <v>0</v>
      </c>
      <c r="T380" s="152">
        <f t="shared" si="32"/>
        <v>0</v>
      </c>
      <c r="U380" s="152">
        <f t="shared" si="32"/>
        <v>0</v>
      </c>
      <c r="V380" s="150">
        <f>SUM(V358:V378)</f>
        <v>243.708</v>
      </c>
      <c r="W380" s="150">
        <f>SUM(W358:W378)</f>
        <v>156.89544000000001</v>
      </c>
      <c r="X380" s="142" t="str">
        <f>IF(W380&gt;0,"НЕДОВЫПОЛНЕНИЕ",IF(W380&lt;0,"ПЕРЕРАСХОД"))</f>
        <v>НЕДОВЫПОЛНЕНИЕ</v>
      </c>
    </row>
    <row r="381" spans="1:24" s="153" customFormat="1" ht="23.25" customHeight="1" outlineLevel="1">
      <c r="A381" s="154"/>
      <c r="B381" s="155"/>
      <c r="C381" s="156"/>
      <c r="D381" s="157"/>
      <c r="E381" s="158"/>
      <c r="F381" s="158"/>
      <c r="G381" s="158"/>
      <c r="H381" s="158"/>
      <c r="I381" s="159"/>
      <c r="J381" s="160">
        <f>D380/12</f>
        <v>39.365780000000001</v>
      </c>
      <c r="K381" s="160">
        <f>D380/12</f>
        <v>39.365780000000001</v>
      </c>
      <c r="L381" s="160">
        <f>D380/12</f>
        <v>39.365780000000001</v>
      </c>
      <c r="M381" s="160">
        <f>D380/12</f>
        <v>39.365780000000001</v>
      </c>
      <c r="N381" s="161">
        <f>D380/12</f>
        <v>39.365780000000001</v>
      </c>
      <c r="O381" s="161">
        <f>D380/12</f>
        <v>39.365780000000001</v>
      </c>
      <c r="P381" s="161">
        <f>D380/12</f>
        <v>39.365780000000001</v>
      </c>
      <c r="Q381" s="161">
        <f>D380/12</f>
        <v>39.365780000000001</v>
      </c>
      <c r="R381" s="161">
        <f>D380/12</f>
        <v>39.365780000000001</v>
      </c>
      <c r="S381" s="160">
        <f>D380/12</f>
        <v>39.365780000000001</v>
      </c>
      <c r="T381" s="160">
        <f>D380/12</f>
        <v>39.365780000000001</v>
      </c>
      <c r="U381" s="160">
        <f>D380/12</f>
        <v>39.365780000000001</v>
      </c>
      <c r="V381" s="159"/>
      <c r="W381" s="162"/>
      <c r="X381" s="163"/>
    </row>
    <row r="382" spans="1:24" s="153" customFormat="1" ht="23.25" customHeight="1" outlineLevel="1">
      <c r="A382" s="154"/>
      <c r="B382" s="155"/>
      <c r="C382" s="156"/>
      <c r="D382" s="157"/>
      <c r="E382" s="158"/>
      <c r="F382" s="158"/>
      <c r="G382" s="158"/>
      <c r="H382" s="158"/>
      <c r="I382" s="159"/>
      <c r="J382" s="164"/>
      <c r="K382" s="164"/>
      <c r="L382" s="164"/>
      <c r="M382" s="164"/>
      <c r="N382" s="165"/>
      <c r="O382" s="165"/>
      <c r="P382" s="165"/>
      <c r="Q382" s="165"/>
      <c r="R382" s="165"/>
      <c r="S382" s="164"/>
      <c r="T382" s="164"/>
      <c r="U382" s="166"/>
      <c r="V382" s="159"/>
      <c r="W382" s="162"/>
      <c r="X382" s="163"/>
    </row>
    <row r="383" spans="1:24" s="170" customFormat="1" ht="8.25" customHeight="1">
      <c r="A383" s="218" t="s">
        <v>396</v>
      </c>
      <c r="B383" s="219"/>
      <c r="C383" s="219"/>
      <c r="D383" s="219"/>
      <c r="E383" s="219"/>
      <c r="F383" s="219"/>
      <c r="G383" s="21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  <c r="R383" s="219"/>
      <c r="S383" s="219"/>
      <c r="T383" s="219"/>
      <c r="U383" s="220"/>
      <c r="V383" s="167"/>
      <c r="W383" s="168"/>
      <c r="X383" s="169"/>
    </row>
    <row r="384" spans="1:24" s="170" customFormat="1" ht="26.25" customHeight="1">
      <c r="A384" s="213" t="s">
        <v>397</v>
      </c>
      <c r="B384" s="213"/>
      <c r="C384" s="213"/>
      <c r="D384" s="213"/>
      <c r="E384" s="213"/>
      <c r="F384" s="213"/>
      <c r="G384" s="213"/>
      <c r="H384" s="171"/>
      <c r="I384" s="172"/>
      <c r="J384" s="173">
        <v>1</v>
      </c>
      <c r="K384" s="173">
        <v>1</v>
      </c>
      <c r="L384" s="173">
        <v>1</v>
      </c>
      <c r="M384" s="173">
        <v>1</v>
      </c>
      <c r="N384" s="174"/>
      <c r="O384" s="174"/>
      <c r="P384" s="174"/>
      <c r="Q384" s="174"/>
      <c r="R384" s="174"/>
      <c r="S384" s="174"/>
      <c r="T384" s="174"/>
      <c r="U384" s="174"/>
      <c r="V384" s="167"/>
      <c r="W384" s="168"/>
      <c r="X384" s="169"/>
    </row>
    <row r="385" spans="1:24" s="170" customFormat="1" ht="26.25" customHeight="1">
      <c r="A385" s="214" t="s">
        <v>398</v>
      </c>
      <c r="B385" s="214"/>
      <c r="C385" s="214"/>
      <c r="D385" s="214"/>
      <c r="E385" s="214"/>
      <c r="F385" s="214"/>
      <c r="G385" s="214"/>
      <c r="H385" s="171"/>
      <c r="I385" s="172"/>
      <c r="J385" s="173">
        <v>1</v>
      </c>
      <c r="K385" s="173">
        <v>1</v>
      </c>
      <c r="L385" s="173">
        <v>1</v>
      </c>
      <c r="M385" s="173">
        <v>1</v>
      </c>
      <c r="N385" s="174"/>
      <c r="O385" s="174"/>
      <c r="P385" s="174"/>
      <c r="Q385" s="174"/>
      <c r="R385" s="174"/>
      <c r="S385" s="174"/>
      <c r="T385" s="174"/>
      <c r="U385" s="174"/>
      <c r="V385" s="167"/>
      <c r="W385" s="168"/>
      <c r="X385" s="169"/>
    </row>
    <row r="386" spans="1:24" s="170" customFormat="1" ht="26.25" customHeight="1">
      <c r="A386" s="214" t="s">
        <v>399</v>
      </c>
      <c r="B386" s="214"/>
      <c r="C386" s="214"/>
      <c r="D386" s="214"/>
      <c r="E386" s="214"/>
      <c r="F386" s="214"/>
      <c r="G386" s="214"/>
      <c r="H386" s="171"/>
      <c r="I386" s="172"/>
      <c r="J386" s="173">
        <v>1</v>
      </c>
      <c r="K386" s="173">
        <v>1</v>
      </c>
      <c r="L386" s="173">
        <v>1</v>
      </c>
      <c r="M386" s="173">
        <v>1</v>
      </c>
      <c r="N386" s="174"/>
      <c r="O386" s="174"/>
      <c r="P386" s="174"/>
      <c r="Q386" s="174"/>
      <c r="R386" s="174"/>
      <c r="S386" s="174"/>
      <c r="T386" s="174"/>
      <c r="U386" s="174"/>
      <c r="V386" s="167"/>
      <c r="W386" s="168"/>
      <c r="X386" s="169"/>
    </row>
    <row r="387" spans="1:24" s="170" customFormat="1" ht="26.25" customHeight="1">
      <c r="A387" s="215" t="s">
        <v>400</v>
      </c>
      <c r="B387" s="215"/>
      <c r="C387" s="215"/>
      <c r="D387" s="215"/>
      <c r="E387" s="215"/>
      <c r="F387" s="215"/>
      <c r="G387" s="215"/>
      <c r="H387" s="171"/>
      <c r="I387" s="172"/>
      <c r="J387" s="174"/>
      <c r="K387" s="174"/>
      <c r="L387" s="174"/>
      <c r="M387" s="174"/>
      <c r="N387" s="173">
        <v>1</v>
      </c>
      <c r="O387" s="173">
        <v>1</v>
      </c>
      <c r="P387" s="173">
        <v>1</v>
      </c>
      <c r="Q387" s="173">
        <v>1</v>
      </c>
      <c r="R387" s="174"/>
      <c r="S387" s="174"/>
      <c r="T387" s="174"/>
      <c r="U387" s="174"/>
      <c r="V387" s="167"/>
      <c r="W387" s="168"/>
      <c r="X387" s="169"/>
    </row>
    <row r="388" spans="1:24" s="170" customFormat="1" ht="26.25" customHeight="1">
      <c r="A388" s="175"/>
      <c r="B388" s="176"/>
      <c r="C388" s="177"/>
      <c r="D388" s="178"/>
      <c r="E388" s="179" t="s">
        <v>401</v>
      </c>
      <c r="F388" s="171"/>
      <c r="G388" s="180"/>
      <c r="H388" s="171"/>
      <c r="I388" s="172"/>
      <c r="J388" s="174"/>
      <c r="K388" s="174"/>
      <c r="L388" s="174"/>
      <c r="M388" s="173">
        <v>1</v>
      </c>
      <c r="N388" s="173">
        <v>1</v>
      </c>
      <c r="O388" s="173">
        <v>1</v>
      </c>
      <c r="P388" s="173">
        <v>1</v>
      </c>
      <c r="Q388" s="173">
        <v>1</v>
      </c>
      <c r="R388" s="173">
        <v>1</v>
      </c>
      <c r="S388" s="174"/>
      <c r="T388" s="174"/>
      <c r="U388" s="174"/>
      <c r="V388" s="167"/>
      <c r="W388" s="168"/>
      <c r="X388" s="169"/>
    </row>
    <row r="389" spans="1:24" s="170" customFormat="1" ht="26.25" customHeight="1">
      <c r="A389" s="181"/>
      <c r="B389" s="182"/>
      <c r="C389" s="183"/>
      <c r="D389" s="184"/>
      <c r="E389" s="185" t="s">
        <v>402</v>
      </c>
      <c r="F389" s="186"/>
      <c r="G389" s="180"/>
      <c r="H389" s="186"/>
      <c r="I389" s="187"/>
      <c r="J389" s="174"/>
      <c r="K389" s="174"/>
      <c r="L389" s="174"/>
      <c r="M389" s="173">
        <v>1</v>
      </c>
      <c r="N389" s="173">
        <v>1</v>
      </c>
      <c r="O389" s="173">
        <v>1</v>
      </c>
      <c r="P389" s="173">
        <v>1</v>
      </c>
      <c r="Q389" s="173">
        <v>1</v>
      </c>
      <c r="R389" s="173">
        <v>1</v>
      </c>
      <c r="S389" s="174"/>
      <c r="T389" s="174"/>
      <c r="U389" s="174"/>
      <c r="V389" s="188"/>
      <c r="W389" s="189"/>
      <c r="X389" s="169"/>
    </row>
    <row r="390" spans="1:24" s="170" customFormat="1" ht="26.25" customHeight="1">
      <c r="A390" s="181"/>
      <c r="B390" s="182"/>
      <c r="C390" s="183"/>
      <c r="D390" s="184"/>
      <c r="E390" s="185" t="s">
        <v>403</v>
      </c>
      <c r="F390" s="186"/>
      <c r="G390" s="180"/>
      <c r="H390" s="186"/>
      <c r="I390" s="187"/>
      <c r="J390" s="174"/>
      <c r="K390" s="174"/>
      <c r="L390" s="174"/>
      <c r="M390" s="173">
        <v>1</v>
      </c>
      <c r="N390" s="173">
        <v>1</v>
      </c>
      <c r="O390" s="173">
        <v>1</v>
      </c>
      <c r="P390" s="173">
        <v>1</v>
      </c>
      <c r="Q390" s="173">
        <v>1</v>
      </c>
      <c r="R390" s="173">
        <v>1</v>
      </c>
      <c r="S390" s="174"/>
      <c r="T390" s="174"/>
      <c r="U390" s="174"/>
      <c r="V390" s="188"/>
      <c r="W390" s="189"/>
      <c r="X390" s="169"/>
    </row>
    <row r="391" spans="1:24" s="170" customFormat="1" ht="26.25" customHeight="1">
      <c r="A391" s="181"/>
      <c r="B391" s="182"/>
      <c r="C391" s="183"/>
      <c r="D391" s="184"/>
      <c r="E391" s="185" t="s">
        <v>404</v>
      </c>
      <c r="F391" s="186"/>
      <c r="G391" s="180"/>
      <c r="H391" s="186"/>
      <c r="I391" s="187"/>
      <c r="J391" s="174"/>
      <c r="K391" s="174"/>
      <c r="L391" s="174"/>
      <c r="M391" s="173">
        <v>1</v>
      </c>
      <c r="N391" s="173">
        <v>1</v>
      </c>
      <c r="O391" s="173">
        <v>1</v>
      </c>
      <c r="P391" s="173">
        <v>1</v>
      </c>
      <c r="Q391" s="173">
        <v>1</v>
      </c>
      <c r="R391" s="173">
        <v>1</v>
      </c>
      <c r="S391" s="174"/>
      <c r="T391" s="174"/>
      <c r="U391" s="174"/>
      <c r="V391" s="188"/>
      <c r="W391" s="189"/>
      <c r="X391" s="169"/>
    </row>
    <row r="392" spans="1:24" s="170" customFormat="1" ht="26.25" customHeight="1">
      <c r="A392" s="181"/>
      <c r="B392" s="182"/>
      <c r="C392" s="183"/>
      <c r="D392" s="184"/>
      <c r="E392" s="185" t="s">
        <v>405</v>
      </c>
      <c r="F392" s="186"/>
      <c r="G392" s="180"/>
      <c r="H392" s="186"/>
      <c r="I392" s="187"/>
      <c r="J392" s="174"/>
      <c r="K392" s="174"/>
      <c r="L392" s="174"/>
      <c r="M392" s="173">
        <v>1</v>
      </c>
      <c r="N392" s="173">
        <v>1</v>
      </c>
      <c r="O392" s="173">
        <v>1</v>
      </c>
      <c r="P392" s="173">
        <v>1</v>
      </c>
      <c r="Q392" s="173">
        <v>1</v>
      </c>
      <c r="R392" s="173">
        <v>1</v>
      </c>
      <c r="S392" s="174"/>
      <c r="T392" s="174"/>
      <c r="U392" s="174"/>
      <c r="V392" s="188"/>
      <c r="W392" s="189"/>
      <c r="X392" s="169"/>
    </row>
    <row r="393" spans="1:24" s="170" customFormat="1" ht="26.25" customHeight="1">
      <c r="A393" s="181"/>
      <c r="B393" s="182"/>
      <c r="C393" s="183"/>
      <c r="D393" s="184"/>
      <c r="E393" s="185" t="s">
        <v>406</v>
      </c>
      <c r="F393" s="186"/>
      <c r="G393" s="180"/>
      <c r="H393" s="186"/>
      <c r="I393" s="187"/>
      <c r="J393" s="174"/>
      <c r="K393" s="174"/>
      <c r="L393" s="174"/>
      <c r="M393" s="173">
        <v>1</v>
      </c>
      <c r="N393" s="173">
        <v>1</v>
      </c>
      <c r="O393" s="173">
        <v>1</v>
      </c>
      <c r="P393" s="173">
        <v>1</v>
      </c>
      <c r="Q393" s="173">
        <v>1</v>
      </c>
      <c r="R393" s="173">
        <v>1</v>
      </c>
      <c r="S393" s="174"/>
      <c r="T393" s="174"/>
      <c r="U393" s="174"/>
      <c r="V393" s="188"/>
      <c r="W393" s="189"/>
      <c r="X393" s="169"/>
    </row>
    <row r="394" spans="1:24" ht="26.25" customHeight="1">
      <c r="A394" s="190"/>
      <c r="B394" s="191"/>
      <c r="C394" s="192"/>
      <c r="D394" s="192"/>
      <c r="E394" s="193" t="s">
        <v>407</v>
      </c>
      <c r="F394" s="191"/>
      <c r="G394" s="194"/>
      <c r="H394" s="191"/>
      <c r="I394" s="191"/>
      <c r="J394" s="195"/>
      <c r="K394" s="195"/>
      <c r="L394" s="195"/>
      <c r="M394" s="173">
        <v>1</v>
      </c>
      <c r="N394" s="173">
        <v>1</v>
      </c>
      <c r="O394" s="173">
        <v>1</v>
      </c>
      <c r="P394" s="173">
        <v>1</v>
      </c>
      <c r="Q394" s="173">
        <v>1</v>
      </c>
      <c r="R394" s="173">
        <v>1</v>
      </c>
      <c r="S394" s="195"/>
      <c r="T394" s="195"/>
      <c r="U394" s="195"/>
    </row>
    <row r="395" spans="1:24" ht="26.25" customHeight="1">
      <c r="A395" s="190"/>
      <c r="B395" s="191"/>
      <c r="C395" s="192"/>
      <c r="D395" s="192"/>
      <c r="E395" s="193" t="s">
        <v>408</v>
      </c>
      <c r="F395" s="191"/>
      <c r="G395" s="194"/>
      <c r="H395" s="191"/>
      <c r="I395" s="191"/>
      <c r="J395" s="195"/>
      <c r="K395" s="195"/>
      <c r="L395" s="195"/>
      <c r="M395" s="195"/>
      <c r="N395" s="198"/>
      <c r="O395" s="198"/>
      <c r="P395" s="198"/>
      <c r="Q395" s="198"/>
      <c r="R395" s="173">
        <v>1</v>
      </c>
      <c r="S395" s="195"/>
      <c r="T395" s="195"/>
      <c r="U395" s="195"/>
    </row>
    <row r="396" spans="1:24" ht="26.25" customHeight="1">
      <c r="A396" s="190"/>
      <c r="B396" s="191"/>
      <c r="C396" s="192"/>
      <c r="D396" s="192"/>
      <c r="E396" s="193" t="s">
        <v>409</v>
      </c>
      <c r="F396" s="191"/>
      <c r="G396" s="194"/>
      <c r="H396" s="191"/>
      <c r="I396" s="191"/>
      <c r="J396" s="195"/>
      <c r="K396" s="195"/>
      <c r="L396" s="195"/>
      <c r="M396" s="195"/>
      <c r="N396" s="198"/>
      <c r="O396" s="198"/>
      <c r="P396" s="198"/>
      <c r="Q396" s="198"/>
      <c r="R396" s="173">
        <v>1</v>
      </c>
      <c r="S396" s="195"/>
      <c r="T396" s="195"/>
      <c r="U396" s="195"/>
    </row>
    <row r="397" spans="1:24" ht="26.25" customHeight="1">
      <c r="A397" s="190"/>
      <c r="B397" s="191"/>
      <c r="C397" s="192"/>
      <c r="D397" s="192"/>
      <c r="E397" s="193" t="s">
        <v>410</v>
      </c>
      <c r="F397" s="191"/>
      <c r="G397" s="194"/>
      <c r="H397" s="191"/>
      <c r="I397" s="191"/>
      <c r="J397" s="195"/>
      <c r="K397" s="195"/>
      <c r="L397" s="195"/>
      <c r="M397" s="195"/>
      <c r="N397" s="198"/>
      <c r="O397" s="198"/>
      <c r="P397" s="198"/>
      <c r="Q397" s="173">
        <v>1</v>
      </c>
      <c r="R397" s="173">
        <v>1</v>
      </c>
      <c r="S397" s="195"/>
      <c r="T397" s="195"/>
      <c r="U397" s="195"/>
    </row>
    <row r="398" spans="1:24" ht="26.25" customHeight="1">
      <c r="A398" s="190"/>
      <c r="B398" s="191"/>
      <c r="C398" s="192"/>
      <c r="D398" s="192"/>
      <c r="E398" s="199" t="s">
        <v>411</v>
      </c>
      <c r="F398" s="191"/>
      <c r="G398" s="194"/>
      <c r="H398" s="191"/>
      <c r="I398" s="191"/>
      <c r="J398" s="195"/>
      <c r="K398" s="195"/>
      <c r="L398" s="195"/>
      <c r="M398" s="195"/>
      <c r="N398" s="198"/>
      <c r="O398" s="198"/>
      <c r="P398" s="198"/>
      <c r="Q398" s="173">
        <v>1</v>
      </c>
      <c r="R398" s="173">
        <v>1</v>
      </c>
      <c r="S398" s="195"/>
      <c r="T398" s="195"/>
      <c r="U398" s="195"/>
    </row>
    <row r="399" spans="1:24" s="170" customFormat="1" ht="26.25" customHeight="1">
      <c r="A399" s="216" t="s">
        <v>412</v>
      </c>
      <c r="B399" s="216"/>
      <c r="C399" s="213"/>
      <c r="D399" s="213"/>
      <c r="E399" s="213"/>
      <c r="F399" s="213"/>
      <c r="G399" s="213"/>
      <c r="H399" s="171"/>
      <c r="I399" s="172"/>
      <c r="J399" s="174"/>
      <c r="K399" s="174"/>
      <c r="L399" s="174"/>
      <c r="M399" s="173">
        <v>1</v>
      </c>
      <c r="N399" s="173">
        <v>1</v>
      </c>
      <c r="O399" s="173">
        <v>1</v>
      </c>
      <c r="P399" s="200">
        <v>1</v>
      </c>
      <c r="Q399" s="173">
        <v>1</v>
      </c>
      <c r="R399" s="173">
        <v>1</v>
      </c>
      <c r="S399" s="174"/>
      <c r="T399" s="174"/>
      <c r="U399" s="174"/>
      <c r="V399" s="167"/>
      <c r="W399" s="168"/>
      <c r="X399" s="169"/>
    </row>
    <row r="400" spans="1:24" s="170" customFormat="1" ht="26.25" customHeight="1">
      <c r="A400" s="201"/>
      <c r="B400" s="202"/>
      <c r="C400" s="177"/>
      <c r="D400" s="178"/>
      <c r="E400" s="203" t="s">
        <v>413</v>
      </c>
      <c r="F400" s="171"/>
      <c r="G400" s="180"/>
      <c r="H400" s="171"/>
      <c r="I400" s="172"/>
      <c r="J400" s="174"/>
      <c r="K400" s="174"/>
      <c r="L400" s="174"/>
      <c r="M400" s="174"/>
      <c r="N400" s="174"/>
      <c r="O400" s="174"/>
      <c r="P400" s="174"/>
      <c r="Q400" s="174"/>
      <c r="R400" s="173">
        <v>1</v>
      </c>
      <c r="S400" s="174"/>
      <c r="T400" s="174"/>
      <c r="U400" s="174"/>
      <c r="V400" s="167"/>
      <c r="W400" s="168"/>
      <c r="X400" s="169"/>
    </row>
    <row r="401" spans="1:24" s="170" customFormat="1" ht="26.25" customHeight="1">
      <c r="A401" s="181"/>
      <c r="B401" s="182"/>
      <c r="C401" s="177"/>
      <c r="D401" s="178"/>
      <c r="E401" s="204" t="s">
        <v>414</v>
      </c>
      <c r="F401" s="171"/>
      <c r="G401" s="180"/>
      <c r="H401" s="171"/>
      <c r="I401" s="172"/>
      <c r="J401" s="174"/>
      <c r="K401" s="174"/>
      <c r="L401" s="174"/>
      <c r="M401" s="174"/>
      <c r="N401" s="174"/>
      <c r="O401" s="174"/>
      <c r="P401" s="174"/>
      <c r="Q401" s="174"/>
      <c r="R401" s="173">
        <v>1</v>
      </c>
      <c r="S401" s="174"/>
      <c r="T401" s="174"/>
      <c r="U401" s="174"/>
      <c r="V401" s="167"/>
      <c r="W401" s="168"/>
      <c r="X401" s="169"/>
    </row>
    <row r="402" spans="1:24" s="170" customFormat="1" ht="26.25" customHeight="1">
      <c r="A402" s="181"/>
      <c r="B402" s="182"/>
      <c r="C402" s="177"/>
      <c r="D402" s="178"/>
      <c r="E402" s="204" t="s">
        <v>415</v>
      </c>
      <c r="F402" s="171"/>
      <c r="G402" s="180"/>
      <c r="H402" s="171"/>
      <c r="I402" s="172"/>
      <c r="J402" s="174"/>
      <c r="K402" s="174"/>
      <c r="L402" s="174"/>
      <c r="M402" s="174"/>
      <c r="N402" s="174"/>
      <c r="O402" s="174"/>
      <c r="P402" s="174"/>
      <c r="Q402" s="174"/>
      <c r="R402" s="173">
        <v>1</v>
      </c>
      <c r="S402" s="174"/>
      <c r="T402" s="174"/>
      <c r="U402" s="174"/>
      <c r="V402" s="167"/>
      <c r="W402" s="168"/>
      <c r="X402" s="169"/>
    </row>
    <row r="403" spans="1:24" s="170" customFormat="1" ht="26.25" customHeight="1">
      <c r="A403" s="181"/>
      <c r="B403" s="182"/>
      <c r="C403" s="177"/>
      <c r="D403" s="178"/>
      <c r="E403" s="204" t="s">
        <v>416</v>
      </c>
      <c r="F403" s="171"/>
      <c r="G403" s="180"/>
      <c r="H403" s="171"/>
      <c r="I403" s="172"/>
      <c r="J403" s="174"/>
      <c r="K403" s="174"/>
      <c r="L403" s="174"/>
      <c r="M403" s="174"/>
      <c r="N403" s="174"/>
      <c r="O403" s="174"/>
      <c r="P403" s="174"/>
      <c r="Q403" s="174"/>
      <c r="R403" s="173">
        <v>1</v>
      </c>
      <c r="S403" s="174"/>
      <c r="T403" s="174"/>
      <c r="U403" s="174"/>
      <c r="V403" s="167"/>
      <c r="W403" s="168"/>
      <c r="X403" s="169"/>
    </row>
    <row r="404" spans="1:24" s="170" customFormat="1" ht="26.25" customHeight="1">
      <c r="A404" s="181"/>
      <c r="B404" s="182"/>
      <c r="C404" s="177"/>
      <c r="D404" s="178"/>
      <c r="E404" s="204" t="s">
        <v>417</v>
      </c>
      <c r="F404" s="171"/>
      <c r="G404" s="180"/>
      <c r="H404" s="171"/>
      <c r="I404" s="172"/>
      <c r="J404" s="174"/>
      <c r="K404" s="174"/>
      <c r="L404" s="174"/>
      <c r="M404" s="174"/>
      <c r="N404" s="174"/>
      <c r="O404" s="174"/>
      <c r="P404" s="174"/>
      <c r="Q404" s="174"/>
      <c r="R404" s="173">
        <v>1</v>
      </c>
      <c r="S404" s="174"/>
      <c r="T404" s="174"/>
      <c r="U404" s="174"/>
      <c r="V404" s="167"/>
      <c r="W404" s="168"/>
      <c r="X404" s="169"/>
    </row>
    <row r="405" spans="1:24" s="170" customFormat="1" ht="26.25" customHeight="1">
      <c r="A405" s="181"/>
      <c r="B405" s="182"/>
      <c r="C405" s="177"/>
      <c r="D405" s="178"/>
      <c r="E405" s="204" t="s">
        <v>418</v>
      </c>
      <c r="F405" s="171"/>
      <c r="G405" s="180"/>
      <c r="H405" s="171"/>
      <c r="I405" s="172"/>
      <c r="J405" s="174"/>
      <c r="K405" s="174"/>
      <c r="L405" s="174"/>
      <c r="M405" s="174"/>
      <c r="N405" s="174"/>
      <c r="O405" s="173"/>
      <c r="P405" s="205">
        <v>0.3</v>
      </c>
      <c r="Q405" s="205">
        <v>0.3</v>
      </c>
      <c r="R405" s="205">
        <v>0.3</v>
      </c>
      <c r="S405" s="174"/>
      <c r="T405" s="174"/>
      <c r="U405" s="174"/>
      <c r="V405" s="167"/>
      <c r="W405" s="168"/>
      <c r="X405" s="169"/>
    </row>
    <row r="406" spans="1:24" s="170" customFormat="1" ht="26.25" customHeight="1">
      <c r="A406" s="181"/>
      <c r="B406" s="182"/>
      <c r="C406" s="177"/>
      <c r="D406" s="178"/>
      <c r="E406" s="204" t="s">
        <v>419</v>
      </c>
      <c r="F406" s="171"/>
      <c r="G406" s="180"/>
      <c r="H406" s="171"/>
      <c r="I406" s="172"/>
      <c r="J406" s="174"/>
      <c r="K406" s="174"/>
      <c r="L406" s="174"/>
      <c r="M406" s="174"/>
      <c r="N406" s="174"/>
      <c r="O406" s="174"/>
      <c r="P406" s="174"/>
      <c r="Q406" s="174"/>
      <c r="R406" s="173">
        <v>1</v>
      </c>
      <c r="S406" s="174"/>
      <c r="T406" s="174"/>
      <c r="U406" s="174"/>
      <c r="V406" s="167"/>
      <c r="W406" s="168"/>
      <c r="X406" s="169"/>
    </row>
    <row r="407" spans="1:24" s="170" customFormat="1" ht="26.25" customHeight="1">
      <c r="A407" s="175"/>
      <c r="B407" s="176"/>
      <c r="C407" s="177"/>
      <c r="D407" s="178"/>
      <c r="E407" s="204" t="s">
        <v>420</v>
      </c>
      <c r="F407" s="171"/>
      <c r="G407" s="180"/>
      <c r="H407" s="171"/>
      <c r="I407" s="172"/>
      <c r="J407" s="174"/>
      <c r="K407" s="174"/>
      <c r="L407" s="174"/>
      <c r="M407" s="174"/>
      <c r="N407" s="174"/>
      <c r="O407" s="174"/>
      <c r="P407" s="174"/>
      <c r="Q407" s="174"/>
      <c r="R407" s="173">
        <v>1</v>
      </c>
      <c r="S407" s="174"/>
      <c r="T407" s="174"/>
      <c r="U407" s="174"/>
      <c r="V407" s="167"/>
      <c r="W407" s="168"/>
      <c r="X407" s="169"/>
    </row>
    <row r="408" spans="1:24" s="209" customFormat="1" ht="11.25">
      <c r="A408" s="212" t="s">
        <v>421</v>
      </c>
      <c r="B408" s="212"/>
      <c r="C408" s="212"/>
      <c r="D408" s="212"/>
      <c r="E408" s="212"/>
      <c r="F408" s="206"/>
      <c r="G408" s="206"/>
      <c r="H408" s="206"/>
      <c r="I408" s="206"/>
      <c r="J408" s="206"/>
      <c r="K408" s="206"/>
      <c r="L408" s="206"/>
      <c r="M408" s="206"/>
      <c r="N408" s="207"/>
      <c r="O408" s="207"/>
      <c r="P408" s="207"/>
      <c r="Q408" s="207"/>
      <c r="R408" s="207"/>
      <c r="S408" s="206"/>
      <c r="T408" s="206"/>
      <c r="U408" s="206"/>
      <c r="V408" s="4"/>
      <c r="W408" s="208"/>
    </row>
    <row r="409" spans="1:24" s="209" customFormat="1" ht="11.25">
      <c r="A409" s="212" t="s">
        <v>422</v>
      </c>
      <c r="B409" s="212"/>
      <c r="C409" s="212"/>
      <c r="D409" s="212"/>
      <c r="E409" s="212"/>
      <c r="F409" s="206"/>
      <c r="G409" s="206"/>
      <c r="H409" s="206"/>
      <c r="I409" s="206"/>
      <c r="J409" s="206"/>
      <c r="K409" s="206"/>
      <c r="L409" s="206"/>
      <c r="M409" s="206"/>
      <c r="N409" s="207"/>
      <c r="O409" s="207"/>
      <c r="P409" s="207"/>
      <c r="Q409" s="207"/>
      <c r="R409" s="207"/>
      <c r="S409" s="206"/>
      <c r="T409" s="206"/>
      <c r="U409" s="206"/>
      <c r="V409" s="4"/>
      <c r="W409" s="208"/>
    </row>
  </sheetData>
  <mergeCells count="81">
    <mergeCell ref="A9:U9"/>
    <mergeCell ref="A1:D1"/>
    <mergeCell ref="G1:X1"/>
    <mergeCell ref="A2:D2"/>
    <mergeCell ref="G2:X2"/>
    <mergeCell ref="A3:D3"/>
    <mergeCell ref="G3:X3"/>
    <mergeCell ref="A4:D4"/>
    <mergeCell ref="G4:X4"/>
    <mergeCell ref="A5:U5"/>
    <mergeCell ref="A6:W6"/>
    <mergeCell ref="A8:U8"/>
    <mergeCell ref="A10:B11"/>
    <mergeCell ref="G11:U11"/>
    <mergeCell ref="A12:B13"/>
    <mergeCell ref="G13:U13"/>
    <mergeCell ref="A14:B15"/>
    <mergeCell ref="G15:U15"/>
    <mergeCell ref="A16:B17"/>
    <mergeCell ref="G17:U17"/>
    <mergeCell ref="A18:B19"/>
    <mergeCell ref="G19:U19"/>
    <mergeCell ref="A20:B21"/>
    <mergeCell ref="G21:U21"/>
    <mergeCell ref="A22:B23"/>
    <mergeCell ref="G23:U23"/>
    <mergeCell ref="A24:B25"/>
    <mergeCell ref="G25:U25"/>
    <mergeCell ref="A26:B27"/>
    <mergeCell ref="G27:U27"/>
    <mergeCell ref="A39:B40"/>
    <mergeCell ref="G40:U40"/>
    <mergeCell ref="A28:B29"/>
    <mergeCell ref="G29:U29"/>
    <mergeCell ref="A30:B31"/>
    <mergeCell ref="G31:U31"/>
    <mergeCell ref="A32:B33"/>
    <mergeCell ref="G33:U33"/>
    <mergeCell ref="A34:B35"/>
    <mergeCell ref="G35:U35"/>
    <mergeCell ref="A36:U36"/>
    <mergeCell ref="A37:B38"/>
    <mergeCell ref="G38:U38"/>
    <mergeCell ref="A41:B42"/>
    <mergeCell ref="G42:U42"/>
    <mergeCell ref="A43:B44"/>
    <mergeCell ref="G44:U44"/>
    <mergeCell ref="A45:B46"/>
    <mergeCell ref="G46:U46"/>
    <mergeCell ref="A58:B59"/>
    <mergeCell ref="G58:U59"/>
    <mergeCell ref="A47:B48"/>
    <mergeCell ref="G48:U48"/>
    <mergeCell ref="A49:B50"/>
    <mergeCell ref="G49:U50"/>
    <mergeCell ref="A51:B52"/>
    <mergeCell ref="G52:U52"/>
    <mergeCell ref="A53:U53"/>
    <mergeCell ref="A54:B55"/>
    <mergeCell ref="G54:U55"/>
    <mergeCell ref="A56:B57"/>
    <mergeCell ref="G56:U57"/>
    <mergeCell ref="A383:U383"/>
    <mergeCell ref="A60:B61"/>
    <mergeCell ref="G60:U61"/>
    <mergeCell ref="A62:B63"/>
    <mergeCell ref="G62:U63"/>
    <mergeCell ref="A64:B65"/>
    <mergeCell ref="G64:U65"/>
    <mergeCell ref="A66:U66"/>
    <mergeCell ref="A67:U67"/>
    <mergeCell ref="A68:U68"/>
    <mergeCell ref="A69:E69"/>
    <mergeCell ref="A356:E356"/>
    <mergeCell ref="A409:E409"/>
    <mergeCell ref="A384:G384"/>
    <mergeCell ref="A385:G385"/>
    <mergeCell ref="A386:G386"/>
    <mergeCell ref="A387:G387"/>
    <mergeCell ref="A399:G399"/>
    <mergeCell ref="A408:E408"/>
  </mergeCells>
  <conditionalFormatting sqref="J10:U10">
    <cfRule type="iconSet" priority="45">
      <iconSet iconSet="3Symbols">
        <cfvo type="percent" val="0"/>
        <cfvo type="percent" val="33"/>
        <cfvo type="percent" val="67"/>
      </iconSet>
    </cfRule>
  </conditionalFormatting>
  <conditionalFormatting sqref="J12:U12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J14:U14">
    <cfRule type="iconSet" priority="43">
      <iconSet iconSet="3Symbols">
        <cfvo type="percent" val="0"/>
        <cfvo type="percent" val="33"/>
        <cfvo type="percent" val="67"/>
      </iconSet>
    </cfRule>
  </conditionalFormatting>
  <conditionalFormatting sqref="J16:U16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J18:U18">
    <cfRule type="iconSet" priority="41">
      <iconSet iconSet="3Symbols">
        <cfvo type="percent" val="0"/>
        <cfvo type="percent" val="33"/>
        <cfvo type="percent" val="67"/>
      </iconSet>
    </cfRule>
  </conditionalFormatting>
  <conditionalFormatting sqref="J22:U22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J24:U24">
    <cfRule type="iconSet" priority="39">
      <iconSet iconSet="3Symbols">
        <cfvo type="percent" val="0"/>
        <cfvo type="percent" val="33"/>
        <cfvo type="percent" val="67"/>
      </iconSet>
    </cfRule>
  </conditionalFormatting>
  <conditionalFormatting sqref="J26:U26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J20:U20"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J28:U28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J30:U30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J32:U32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J34:U34"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J37:U37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J39:U39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J41:U41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J43:U43"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J45:U45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J47:U47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J51:U51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J384:M384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J385:M385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J386:M386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N387:Q387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M388:R388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M389:R389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M390:R390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M391:R391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M392:R392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M393:R39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M394:R394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R395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R396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Q397:R397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R39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Q398:R398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M399:R399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R400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R401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R40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R403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R40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R406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R407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O405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C349 C345 C309:C310 C286 C296:C300 C303 C278 C266:C268 C276 C272 C263 C259:C261 C253:C254 C233:C247 C227 C78:C90 C95:C96 C99 C113 C104:C109 C70 C123 C150 C162:C170 C182 C134 C193 C206 C198 C217:C218 C335 C314:C321">
      <formula1>OR(AND(C70&gt;0,C70&lt;=10000000000),C70=0)</formula1>
    </dataValidation>
  </dataValidations>
  <pageMargins left="0.3" right="0.2" top="0.25" bottom="0.23" header="0.2" footer="0.2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Управдом Дубна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2016-05-11T07:11:48Z</dcterms:created>
  <dcterms:modified xsi:type="dcterms:W3CDTF">2016-05-11T08:27:41Z</dcterms:modified>
</cp:coreProperties>
</file>